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defaultThemeVersion="124226"/>
  <mc:AlternateContent xmlns:mc="http://schemas.openxmlformats.org/markup-compatibility/2006">
    <mc:Choice Requires="x15">
      <x15ac:absPath xmlns:x15ac="http://schemas.microsoft.com/office/spreadsheetml/2010/11/ac" url="https://mhud.sharepoint.com/sites/services/buil/Build-Ready Development Pathway - Assessment/Assessment Processes &amp; Templates/Application Templates/"/>
    </mc:Choice>
  </mc:AlternateContent>
  <xr:revisionPtr revIDLastSave="2" documentId="8_{B265777D-65ED-4049-8447-6053BF780197}" xr6:coauthVersionLast="47" xr6:coauthVersionMax="47" xr10:uidLastSave="{615537EC-46F0-439D-B0D0-D4F48F113AC6}"/>
  <bookViews>
    <workbookView xWindow="-28920" yWindow="-120" windowWidth="29040" windowHeight="16440" tabRatio="556" xr2:uid="{00000000-000D-0000-FFFF-FFFF00000000}"/>
  </bookViews>
  <sheets>
    <sheet name="Summary" sheetId="1" r:id="rId1"/>
    <sheet name="Revenue " sheetId="12" r:id="rId2"/>
    <sheet name="Costs" sheetId="2" r:id="rId3"/>
  </sheets>
  <definedNames>
    <definedName name="\L">#REF!</definedName>
    <definedName name="\P">#REF!</definedName>
    <definedName name="_Table1_Out" hidden="1">Summary!$M$69:$N$86</definedName>
    <definedName name="_Table2_Out" hidden="1">Summary!$M$69:$N$86</definedName>
    <definedName name="BANK">#REF!</definedName>
    <definedName name="CASHFLOW">#REF!</definedName>
    <definedName name="CCURVE">#REF!</definedName>
    <definedName name="CONSCURVE">#REF!</definedName>
    <definedName name="COSTS">Costs!$A$13:$K$162</definedName>
    <definedName name="EXPORT">Costs!$A$13:$J$161</definedName>
    <definedName name="INPUT1">#REF!</definedName>
    <definedName name="INPUT2">#REF!</definedName>
    <definedName name="INPUT3">#REF!</definedName>
    <definedName name="INPUT4">#REF!</definedName>
    <definedName name="INPUT5">#REF!</definedName>
    <definedName name="_xlnm.Print_Area" localSheetId="2">Costs!$A$13:$K$161</definedName>
    <definedName name="_xlnm.Print_Area" localSheetId="0">Summary!$A$1:$F$106</definedName>
    <definedName name="_xlnm.Print_Area">#REF!</definedName>
    <definedName name="PRINT_AREA_MI">#REF!</definedName>
    <definedName name="SALES">#REF!</definedName>
    <definedName name="SCURVE">#REF!</definedName>
    <definedName name="SUMMARY">Summary!$A$3:$L$106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4" i="2" l="1"/>
  <c r="G151" i="2"/>
  <c r="G152" i="2"/>
  <c r="G150" i="2"/>
  <c r="G153" i="2"/>
  <c r="D75" i="2"/>
  <c r="D76" i="2" s="1"/>
  <c r="F19" i="1"/>
  <c r="B14" i="2" l="1"/>
  <c r="B13" i="2"/>
  <c r="B12" i="2"/>
  <c r="B11" i="2"/>
  <c r="F35" i="12"/>
  <c r="C57" i="1" s="1"/>
  <c r="B35" i="12"/>
  <c r="E9" i="12"/>
  <c r="G9" i="12"/>
  <c r="H9" i="12"/>
  <c r="E10" i="12"/>
  <c r="G10" i="12"/>
  <c r="H10" i="12"/>
  <c r="E11" i="12"/>
  <c r="G11" i="12"/>
  <c r="H11" i="12" s="1"/>
  <c r="E12" i="12"/>
  <c r="G12" i="12"/>
  <c r="H12" i="12" s="1"/>
  <c r="E13" i="12"/>
  <c r="G13" i="12"/>
  <c r="H13" i="12" s="1"/>
  <c r="E14" i="12"/>
  <c r="G14" i="12"/>
  <c r="H14" i="12" s="1"/>
  <c r="E15" i="12"/>
  <c r="G15" i="12"/>
  <c r="H15" i="12" s="1"/>
  <c r="E16" i="12"/>
  <c r="G16" i="12"/>
  <c r="H16" i="12"/>
  <c r="E17" i="12"/>
  <c r="G17" i="12"/>
  <c r="H17" i="12" s="1"/>
  <c r="E18" i="12"/>
  <c r="G18" i="12"/>
  <c r="H18" i="12" s="1"/>
  <c r="E19" i="12"/>
  <c r="G19" i="12"/>
  <c r="H19" i="12" s="1"/>
  <c r="E20" i="12"/>
  <c r="G20" i="12"/>
  <c r="H20" i="12" s="1"/>
  <c r="E21" i="12"/>
  <c r="G21" i="12"/>
  <c r="H21" i="12" s="1"/>
  <c r="E22" i="12"/>
  <c r="G22" i="12"/>
  <c r="H22" i="12" s="1"/>
  <c r="E23" i="12"/>
  <c r="G23" i="12"/>
  <c r="H23" i="12" s="1"/>
  <c r="E24" i="12"/>
  <c r="G24" i="12"/>
  <c r="H24" i="12" s="1"/>
  <c r="E25" i="12"/>
  <c r="G25" i="12"/>
  <c r="H25" i="12" s="1"/>
  <c r="E26" i="12"/>
  <c r="G26" i="12"/>
  <c r="H26" i="12" s="1"/>
  <c r="E27" i="12"/>
  <c r="G27" i="12"/>
  <c r="H27" i="12" s="1"/>
  <c r="E28" i="12"/>
  <c r="G28" i="12"/>
  <c r="H28" i="12" s="1"/>
  <c r="E29" i="12"/>
  <c r="G29" i="12"/>
  <c r="H29" i="12" s="1"/>
  <c r="E30" i="12"/>
  <c r="G30" i="12"/>
  <c r="H30" i="12" s="1"/>
  <c r="E31" i="12"/>
  <c r="G31" i="12"/>
  <c r="H31" i="12"/>
  <c r="E32" i="12"/>
  <c r="G32" i="12"/>
  <c r="H32" i="12" s="1"/>
  <c r="E33" i="12"/>
  <c r="G33" i="12"/>
  <c r="H33" i="12" s="1"/>
  <c r="C35" i="12"/>
  <c r="C28" i="1"/>
  <c r="C30" i="1"/>
  <c r="C29" i="1"/>
  <c r="E35" i="12" l="1"/>
  <c r="F57" i="1"/>
  <c r="F62" i="1" s="1"/>
  <c r="F60" i="1" s="1"/>
  <c r="F37" i="12"/>
  <c r="C58" i="1" s="1"/>
  <c r="H35" i="12"/>
  <c r="G35" i="12"/>
  <c r="B19" i="1" l="1"/>
  <c r="B37" i="12" s="1"/>
  <c r="G131" i="2" l="1"/>
  <c r="G132" i="2"/>
  <c r="G126" i="2"/>
  <c r="G125" i="2"/>
  <c r="G68" i="2"/>
  <c r="D65" i="2"/>
  <c r="G33" i="2"/>
  <c r="G34" i="2"/>
  <c r="G35" i="2"/>
  <c r="G36" i="2"/>
  <c r="G37" i="2"/>
  <c r="G38" i="2"/>
  <c r="G39" i="2"/>
  <c r="G40" i="2"/>
  <c r="G41" i="2"/>
  <c r="G42" i="2"/>
  <c r="G43" i="2"/>
  <c r="G44" i="2"/>
  <c r="G45" i="2"/>
  <c r="G46" i="2"/>
  <c r="G47" i="2"/>
  <c r="G48" i="2"/>
  <c r="G49" i="2"/>
  <c r="G50" i="2"/>
  <c r="G51" i="2"/>
  <c r="G52" i="2"/>
  <c r="G53" i="2"/>
  <c r="G54" i="2"/>
  <c r="G55" i="2"/>
  <c r="G56" i="2"/>
  <c r="G57" i="2"/>
  <c r="G58" i="2"/>
  <c r="G59" i="2"/>
  <c r="G61" i="2"/>
  <c r="G32" i="2"/>
  <c r="E30" i="1"/>
  <c r="E29" i="1"/>
  <c r="E28" i="1"/>
  <c r="D34" i="1"/>
  <c r="D35" i="1"/>
  <c r="D36" i="1"/>
  <c r="D37" i="1"/>
  <c r="F22" i="1" l="1"/>
  <c r="G133" i="2" l="1"/>
  <c r="G102" i="2" l="1"/>
  <c r="G100" i="2"/>
  <c r="G99" i="2" l="1"/>
  <c r="G101" i="2"/>
  <c r="D33" i="1" l="1"/>
  <c r="G60" i="2"/>
  <c r="B88" i="1"/>
  <c r="I138" i="2" s="1"/>
  <c r="A88" i="1"/>
  <c r="D38" i="1" l="1"/>
  <c r="H141" i="2" l="1"/>
  <c r="G30" i="2" l="1"/>
  <c r="C94" i="1"/>
  <c r="C88" i="1"/>
  <c r="C83" i="1"/>
  <c r="G31" i="2" l="1"/>
  <c r="D62" i="2" s="1"/>
  <c r="G62" i="2" s="1"/>
  <c r="E20" i="2" l="1"/>
  <c r="E19" i="2"/>
  <c r="E139" i="2" l="1"/>
  <c r="H139" i="2" s="1"/>
  <c r="F19" i="2"/>
  <c r="G122" i="2"/>
  <c r="D42" i="1"/>
  <c r="C43" i="1" l="1"/>
  <c r="G85" i="2" l="1"/>
  <c r="H76" i="2" l="1"/>
  <c r="I76" i="2" s="1"/>
  <c r="G134" i="2"/>
  <c r="H75" i="2" l="1"/>
  <c r="I75" i="2" s="1"/>
  <c r="G106" i="2"/>
  <c r="G96" i="2" l="1"/>
  <c r="G98" i="2" l="1"/>
  <c r="G97" i="2" l="1"/>
  <c r="G105" i="2" l="1"/>
  <c r="G104" i="2" l="1"/>
  <c r="G92" i="2" l="1"/>
  <c r="G20" i="2" l="1"/>
  <c r="G21" i="2" s="1"/>
  <c r="H25" i="2" l="1"/>
  <c r="I25" i="2" s="1"/>
  <c r="F68" i="1"/>
  <c r="G94" i="2"/>
  <c r="D58" i="1" l="1"/>
  <c r="G80" i="2" l="1"/>
  <c r="C82" i="1"/>
  <c r="H81" i="2" l="1"/>
  <c r="I81" i="2" s="1"/>
  <c r="G95" i="2"/>
  <c r="G121" i="2"/>
  <c r="G103" i="2"/>
  <c r="G107" i="2"/>
  <c r="G123" i="2"/>
  <c r="F69" i="1"/>
  <c r="F70" i="1" s="1"/>
  <c r="F79" i="1" l="1"/>
  <c r="F20" i="2"/>
  <c r="F67" i="1" l="1"/>
  <c r="F76" i="1" l="1"/>
  <c r="H62" i="2" l="1"/>
  <c r="I62" i="2" s="1"/>
  <c r="F72" i="1" l="1"/>
  <c r="G65" i="2" l="1"/>
  <c r="H71" i="2" s="1"/>
  <c r="I71" i="2" s="1"/>
  <c r="D39" i="1"/>
  <c r="F74" i="1" l="1"/>
  <c r="E39" i="1"/>
  <c r="C84" i="2"/>
  <c r="G84" i="2" s="1"/>
  <c r="D57" i="1" l="1"/>
  <c r="C86" i="2"/>
  <c r="F28" i="1"/>
  <c r="D43" i="1"/>
  <c r="D45" i="1" s="1"/>
  <c r="G91" i="2"/>
  <c r="F29" i="1" l="1"/>
  <c r="D86" i="2"/>
  <c r="H88" i="2"/>
  <c r="G88" i="2" s="1"/>
  <c r="I88" i="2" l="1"/>
  <c r="C88" i="2"/>
  <c r="D88" i="2" s="1"/>
  <c r="G93" i="2"/>
  <c r="F30" i="1"/>
  <c r="F80" i="1"/>
  <c r="H107" i="2" l="1"/>
  <c r="I107" i="2" s="1"/>
  <c r="F81" i="1" l="1"/>
  <c r="G109" i="2"/>
  <c r="H109" i="2" l="1"/>
  <c r="I109" i="2" s="1"/>
  <c r="G111" i="2" l="1"/>
  <c r="F82" i="1"/>
  <c r="H111" i="2" l="1"/>
  <c r="I111" i="2" s="1"/>
  <c r="H113" i="2" l="1"/>
  <c r="I113" i="2" s="1"/>
  <c r="F83" i="1"/>
  <c r="G115" i="2" l="1"/>
  <c r="H115" i="2" s="1"/>
  <c r="I115" i="2" s="1"/>
  <c r="E140" i="2"/>
  <c r="H140" i="2" s="1"/>
  <c r="H142" i="2" s="1"/>
  <c r="F96" i="1" s="1"/>
  <c r="G113" i="2"/>
  <c r="F86" i="1"/>
  <c r="F88" i="1" l="1"/>
  <c r="F90" i="1" s="1"/>
  <c r="H117" i="2"/>
  <c r="H118" i="2"/>
  <c r="H134" i="2"/>
  <c r="I134" i="2" s="1"/>
  <c r="D86" i="1"/>
  <c r="C86" i="1"/>
  <c r="I118" i="2" l="1"/>
  <c r="G118" i="2"/>
  <c r="G136" i="2"/>
  <c r="F92" i="1"/>
  <c r="H136" i="2" l="1"/>
  <c r="I136" i="2" s="1"/>
  <c r="C90" i="1" l="1"/>
  <c r="D90" i="1"/>
  <c r="F142" i="2"/>
  <c r="F94" i="1"/>
  <c r="H144" i="2"/>
  <c r="D96" i="1" l="1"/>
  <c r="F98" i="1" s="1"/>
  <c r="G155" i="2" l="1"/>
  <c r="H156" i="2" s="1"/>
  <c r="I156" i="2" s="1"/>
  <c r="F100" i="1" l="1"/>
  <c r="H160" i="2"/>
  <c r="I160" i="2" s="1"/>
  <c r="J62" i="2" l="1"/>
  <c r="J115" i="2"/>
  <c r="J75" i="2"/>
  <c r="J71" i="2"/>
  <c r="J25" i="2"/>
  <c r="J111" i="2"/>
  <c r="J76" i="2"/>
  <c r="J138" i="2"/>
  <c r="J81" i="2"/>
  <c r="J136" i="2"/>
  <c r="J134" i="2"/>
  <c r="J107" i="2"/>
  <c r="J88" i="2"/>
  <c r="J109" i="2"/>
  <c r="J156" i="2"/>
  <c r="F102" i="1"/>
  <c r="E72" i="1" s="1"/>
  <c r="J160" i="2" l="1"/>
  <c r="E98" i="1"/>
  <c r="E82" i="1"/>
  <c r="E74" i="1"/>
  <c r="E88" i="1"/>
  <c r="E76" i="1"/>
  <c r="E90" i="1"/>
  <c r="E92" i="1"/>
  <c r="E79" i="1"/>
  <c r="F105" i="1"/>
  <c r="E96" i="1"/>
  <c r="E70" i="1"/>
  <c r="E94" i="1"/>
  <c r="E81" i="1"/>
  <c r="E80" i="1"/>
  <c r="E83" i="1"/>
  <c r="E100" i="1"/>
  <c r="F106" i="1" l="1"/>
  <c r="E86" i="1"/>
  <c r="E102" i="1"/>
</calcChain>
</file>

<file path=xl/sharedStrings.xml><?xml version="1.0" encoding="utf-8"?>
<sst xmlns="http://schemas.openxmlformats.org/spreadsheetml/2006/main" count="395" uniqueCount="273">
  <si>
    <t>PROGRAMME</t>
  </si>
  <si>
    <t>m2</t>
  </si>
  <si>
    <t>GROSS REVENUE</t>
  </si>
  <si>
    <t>Selling Expenses</t>
  </si>
  <si>
    <t>NET REVENUE</t>
  </si>
  <si>
    <t>COSTS</t>
  </si>
  <si>
    <t>Land</t>
  </si>
  <si>
    <t>Purchase Expenses</t>
  </si>
  <si>
    <t>Construction</t>
  </si>
  <si>
    <t>Site Preparation</t>
  </si>
  <si>
    <t>Building</t>
  </si>
  <si>
    <t>Externals</t>
  </si>
  <si>
    <t>Statutory</t>
  </si>
  <si>
    <t>Marketing</t>
  </si>
  <si>
    <t>TOTAL DEVELOPMENT COSTS</t>
  </si>
  <si>
    <t xml:space="preserve"> </t>
  </si>
  <si>
    <t>Per</t>
  </si>
  <si>
    <t xml:space="preserve">% of  </t>
  </si>
  <si>
    <t>Dwelling</t>
  </si>
  <si>
    <t xml:space="preserve">Cost  </t>
  </si>
  <si>
    <t>LAND</t>
  </si>
  <si>
    <t>CONSTRUCTION</t>
  </si>
  <si>
    <t>Total Construction Cost including Esc &amp; Contg.</t>
  </si>
  <si>
    <t>STATUTORY</t>
  </si>
  <si>
    <t>MARKETING</t>
  </si>
  <si>
    <t>FINANCE</t>
  </si>
  <si>
    <t>Total</t>
  </si>
  <si>
    <t>Number</t>
  </si>
  <si>
    <t>SELLING EXPENSES</t>
  </si>
  <si>
    <t>%</t>
  </si>
  <si>
    <t>Construction Commences</t>
  </si>
  <si>
    <t>Construction Complete</t>
  </si>
  <si>
    <t>Project Complete</t>
  </si>
  <si>
    <t>Rate</t>
  </si>
  <si>
    <t>SITE PREPARATION</t>
  </si>
  <si>
    <t>BUILDING ESTIMATE</t>
  </si>
  <si>
    <t>No.</t>
  </si>
  <si>
    <t>EXTERNALS</t>
  </si>
  <si>
    <t>Promotion &amp; Advertising</t>
  </si>
  <si>
    <t>SALES</t>
  </si>
  <si>
    <t>Sales/Leasing Material</t>
  </si>
  <si>
    <t>Landscaping</t>
  </si>
  <si>
    <t>Development Management</t>
  </si>
  <si>
    <t>DEVELOPMENT MANAGEMENT</t>
  </si>
  <si>
    <t>Decks</t>
  </si>
  <si>
    <t>Marketing/Branding Consultant</t>
  </si>
  <si>
    <t>-</t>
  </si>
  <si>
    <t>Perspectives, graphics</t>
  </si>
  <si>
    <t>DEVELOPMENT MARGIN FOR RISK/PROFIT</t>
  </si>
  <si>
    <t>Cost before Finance</t>
  </si>
  <si>
    <t>Water connection fees</t>
  </si>
  <si>
    <t>RC fees</t>
  </si>
  <si>
    <t>BC fees</t>
  </si>
  <si>
    <t>Survey, titles for land</t>
  </si>
  <si>
    <t>Building rate</t>
  </si>
  <si>
    <t xml:space="preserve">Purchase Price </t>
  </si>
  <si>
    <t>NOTES</t>
  </si>
  <si>
    <t>Land rate ($/sqm)</t>
  </si>
  <si>
    <t xml:space="preserve">% of Total Cost </t>
  </si>
  <si>
    <t xml:space="preserve">Finance </t>
  </si>
  <si>
    <t>TOTAL COSTS BEFORE FINANCE</t>
  </si>
  <si>
    <t xml:space="preserve">GFA (buildings) </t>
  </si>
  <si>
    <t>GFA (Decks)</t>
  </si>
  <si>
    <t>CONSULTANTS COSTS</t>
  </si>
  <si>
    <t>Transaction entered</t>
  </si>
  <si>
    <t xml:space="preserve">P &amp; G </t>
  </si>
  <si>
    <t>Engineering Consent</t>
  </si>
  <si>
    <t>Land Area</t>
  </si>
  <si>
    <t>Development Contingency</t>
  </si>
  <si>
    <t xml:space="preserve">DEVELOPMENT CONTINGENCY </t>
  </si>
  <si>
    <t>Total Construction Cost including Esc &amp; Contg/GFA</t>
  </si>
  <si>
    <t>Recycle, rubbish, letterboxes, service facility</t>
  </si>
  <si>
    <t>Legals fees for finance</t>
  </si>
  <si>
    <t>Assumed Rate</t>
  </si>
  <si>
    <t>Max Borrowed</t>
  </si>
  <si>
    <t>Total carparks/driveways/landscaping</t>
  </si>
  <si>
    <t>Unit</t>
  </si>
  <si>
    <t>Apportionment of land</t>
  </si>
  <si>
    <t>Cost of land purchase</t>
  </si>
  <si>
    <t>Total Construction $/m2</t>
  </si>
  <si>
    <t>Form building platforms, bulk excavation</t>
  </si>
  <si>
    <t>Directional signage, Unit signage</t>
  </si>
  <si>
    <t>Total GFA</t>
  </si>
  <si>
    <t>m</t>
  </si>
  <si>
    <t>Boundary security fences</t>
  </si>
  <si>
    <t>Internal fences and gates</t>
  </si>
  <si>
    <t>Bank QS, Eng to Contract</t>
  </si>
  <si>
    <t>Line fee on Equity</t>
  </si>
  <si>
    <t>Interest costs on Private Equity</t>
  </si>
  <si>
    <t>Duration</t>
  </si>
  <si>
    <t xml:space="preserve"> (years)</t>
  </si>
  <si>
    <t>Fee Contingency</t>
  </si>
  <si>
    <t>Actual %</t>
  </si>
  <si>
    <t>Legals on sales</t>
  </si>
  <si>
    <t>Commission on sales</t>
  </si>
  <si>
    <t>Unit Plan Prep</t>
  </si>
  <si>
    <t>Planner</t>
  </si>
  <si>
    <t>Arborist</t>
  </si>
  <si>
    <t>Traffic</t>
  </si>
  <si>
    <t>Landscape Design</t>
  </si>
  <si>
    <t>Valuer</t>
  </si>
  <si>
    <t xml:space="preserve">Fire Engineering </t>
  </si>
  <si>
    <t xml:space="preserve">Acoustic Engineering </t>
  </si>
  <si>
    <t>Geotech</t>
  </si>
  <si>
    <t>Bulk and Location</t>
  </si>
  <si>
    <t>Bank QS, Feaso review and approval</t>
  </si>
  <si>
    <t>Building Services - Electrical</t>
  </si>
  <si>
    <t>Building Services - Hydraulic</t>
  </si>
  <si>
    <t>Form site access</t>
  </si>
  <si>
    <t>Sum</t>
  </si>
  <si>
    <t>Waste Management Plan</t>
  </si>
  <si>
    <t>LINZ Fees</t>
  </si>
  <si>
    <t>Site Topo Survey</t>
  </si>
  <si>
    <t>Building footprint / site coverage %</t>
  </si>
  <si>
    <t>Unit Title Subdivision</t>
  </si>
  <si>
    <t>Qty</t>
  </si>
  <si>
    <t>Value</t>
  </si>
  <si>
    <t>sum</t>
  </si>
  <si>
    <t>Civil Engineering Design, Infrastructure Report</t>
  </si>
  <si>
    <t>months</t>
  </si>
  <si>
    <t>Units</t>
  </si>
  <si>
    <t>Infrastructure Growth Charges</t>
  </si>
  <si>
    <t>New water meter w/ backflow</t>
  </si>
  <si>
    <t>Overland Flow Path Report</t>
  </si>
  <si>
    <t>Site Drainage &amp; Reticulation</t>
  </si>
  <si>
    <t>Landscaping Requirement</t>
  </si>
  <si>
    <t>Number of Levels   - Below Ground</t>
  </si>
  <si>
    <t>Coverage Allowed</t>
  </si>
  <si>
    <t>Cost Per Home</t>
  </si>
  <si>
    <t>Number of Car Parks</t>
  </si>
  <si>
    <t>Long Term Maintenance Plan</t>
  </si>
  <si>
    <t>TMP For Drainage</t>
  </si>
  <si>
    <t>See above</t>
  </si>
  <si>
    <t>Demolition / House relocation, tree felling, fence removal clean out</t>
  </si>
  <si>
    <t>Sundry</t>
  </si>
  <si>
    <t>2 Beds</t>
  </si>
  <si>
    <t>1 Beds</t>
  </si>
  <si>
    <t>Car parks (On-grade, area includes drive)</t>
  </si>
  <si>
    <t>shane $120 vs $210</t>
  </si>
  <si>
    <t>shane 3k vs 4k</t>
  </si>
  <si>
    <t>Shane 2.5% vs 7.5%</t>
  </si>
  <si>
    <t>Shane 0% vs 1%</t>
  </si>
  <si>
    <t>Shane 0.65% vs 1%</t>
  </si>
  <si>
    <t>Shane 0.5% vs 0.6%</t>
  </si>
  <si>
    <t>Valuation pre-sale</t>
  </si>
  <si>
    <t>Structural Peer Review &amp; Seismic</t>
  </si>
  <si>
    <t>Apartments Common Area / Stairs</t>
  </si>
  <si>
    <t xml:space="preserve">Retaining Wall for parking </t>
  </si>
  <si>
    <t>Asbestos Consultant for Testing existing house</t>
  </si>
  <si>
    <t xml:space="preserve">Council rates </t>
  </si>
  <si>
    <t>Building Services - Mechanical</t>
  </si>
  <si>
    <t xml:space="preserve">  </t>
  </si>
  <si>
    <t>Max Building Coverage</t>
  </si>
  <si>
    <t>Max Impermiable  Site Coverage</t>
  </si>
  <si>
    <t>Proposed Scheme</t>
  </si>
  <si>
    <t>GFA</t>
  </si>
  <si>
    <t>Internal</t>
  </si>
  <si>
    <t>Difference</t>
  </si>
  <si>
    <t>Max %</t>
  </si>
  <si>
    <t>Stairs / Common Area</t>
  </si>
  <si>
    <t>Impermiable</t>
  </si>
  <si>
    <t>Driveway / Carparks</t>
  </si>
  <si>
    <t>NOTES, ASSUMPTIONS, EXCLUSIONS , PRECINCT, OVERLAYS, CONTROLS, DESIGNATIONS, SITE CONDITIONS</t>
  </si>
  <si>
    <t>CONSTRUCTION SUB TOTAL</t>
  </si>
  <si>
    <t>Architect RC Documentation</t>
  </si>
  <si>
    <t>Margin on Construction works</t>
  </si>
  <si>
    <t>Unit Prices</t>
  </si>
  <si>
    <t>Percent</t>
  </si>
  <si>
    <t>Water connection fees 1 Beds</t>
  </si>
  <si>
    <t>Water connection fees 2 Beds</t>
  </si>
  <si>
    <t>Up-Specs Heat Pumps / Ebikes etc</t>
  </si>
  <si>
    <t>Display suite, hoarding, fitout, wrap/signage</t>
  </si>
  <si>
    <t>Margin on Constuction</t>
  </si>
  <si>
    <t>Sub total Construction</t>
  </si>
  <si>
    <t>Chorus system charge &amp; Design Fee</t>
  </si>
  <si>
    <t>total fee</t>
  </si>
  <si>
    <t>Stormwater on street</t>
  </si>
  <si>
    <t>Lift</t>
  </si>
  <si>
    <t>Ground Risk</t>
  </si>
  <si>
    <t>Contractor Risk</t>
  </si>
  <si>
    <t>Sundry Risk</t>
  </si>
  <si>
    <t>Retention &amp; Detention</t>
  </si>
  <si>
    <t>Development Contributions</t>
  </si>
  <si>
    <t>Architect Monitoring</t>
  </si>
  <si>
    <t>Power &amp; Water rates during construction</t>
  </si>
  <si>
    <t>Cost inflation risk</t>
  </si>
  <si>
    <t>Opex</t>
  </si>
  <si>
    <t>Extra Fee Wastewater</t>
  </si>
  <si>
    <t>Subdivison Contrubutions</t>
  </si>
  <si>
    <t>Architect to IFC Design</t>
  </si>
  <si>
    <t>Power Design Fee</t>
  </si>
  <si>
    <t>Misc</t>
  </si>
  <si>
    <t>Power &amp; Comms Ducts</t>
  </si>
  <si>
    <t>Trench for Power &amp; Comms</t>
  </si>
  <si>
    <t>Water Mains</t>
  </si>
  <si>
    <t>Trench for Watermain</t>
  </si>
  <si>
    <t>Power transformer upgrades</t>
  </si>
  <si>
    <t>DEVELOPMENT DETAIL</t>
  </si>
  <si>
    <t>Settle Land (date)</t>
  </si>
  <si>
    <t>Construction Period (months)</t>
  </si>
  <si>
    <t>Zoning type</t>
  </si>
  <si>
    <t>Actual m²</t>
  </si>
  <si>
    <t xml:space="preserve">Land area (sqm)  </t>
  </si>
  <si>
    <t>[Provider name]</t>
  </si>
  <si>
    <t>Number of current dwellings on site</t>
  </si>
  <si>
    <t>Consultants to RC Application / Scope</t>
  </si>
  <si>
    <t>TOTAL Costs</t>
  </si>
  <si>
    <t>Applicant Name</t>
  </si>
  <si>
    <t>Development Address</t>
  </si>
  <si>
    <t>Date Prepared</t>
  </si>
  <si>
    <t>m²</t>
  </si>
  <si>
    <t>Proposed Height</t>
  </si>
  <si>
    <t>Incl. GST</t>
  </si>
  <si>
    <t>Average Sale</t>
  </si>
  <si>
    <t>Excl. GST</t>
  </si>
  <si>
    <t>Total Area</t>
  </si>
  <si>
    <t>Proposed Sale Price</t>
  </si>
  <si>
    <t>Provider</t>
  </si>
  <si>
    <t>Cost Type</t>
  </si>
  <si>
    <t>(no. of storeys including ground floor)</t>
  </si>
  <si>
    <t>GST Portion</t>
  </si>
  <si>
    <t>Total Revenue - excl GST</t>
  </si>
  <si>
    <t>Total  Revenue - incl GST</t>
  </si>
  <si>
    <t>Purchase Price (incl. GST)</t>
  </si>
  <si>
    <t>Purchase Price (excl. GST)</t>
  </si>
  <si>
    <t>Legal Expenses on Sales and Purchase</t>
  </si>
  <si>
    <t>Other Costs</t>
  </si>
  <si>
    <t>Number of Dwellings</t>
  </si>
  <si>
    <t>Cost per dwelling</t>
  </si>
  <si>
    <t>DEVELOPMENT MARGIN %</t>
  </si>
  <si>
    <t>Dwellings</t>
  </si>
  <si>
    <t>$</t>
  </si>
  <si>
    <t>Development Management Fee</t>
  </si>
  <si>
    <t>Development Contingency as a %</t>
  </si>
  <si>
    <t>Establishment Fee</t>
  </si>
  <si>
    <t>Line Fee</t>
  </si>
  <si>
    <t>Interest costs on Debt</t>
  </si>
  <si>
    <t>Max m²</t>
  </si>
  <si>
    <t>Project</t>
  </si>
  <si>
    <t>1-Bedroom dwellings proposed</t>
  </si>
  <si>
    <t>2-Bedroom dwellings proposed</t>
  </si>
  <si>
    <t>3-Bedroom dwellings proposed</t>
  </si>
  <si>
    <t>4-Bedroom dwellings proposed</t>
  </si>
  <si>
    <t>5-Bedroom dwellings proposed</t>
  </si>
  <si>
    <t>Total Land</t>
  </si>
  <si>
    <t>Should match Land Area in B23 above</t>
  </si>
  <si>
    <t>5-Bedroom</t>
  </si>
  <si>
    <t>4-Bedroom</t>
  </si>
  <si>
    <t>3-Bedroom</t>
  </si>
  <si>
    <t>2-Bedroom</t>
  </si>
  <si>
    <t>1-Bedroom</t>
  </si>
  <si>
    <t>GST</t>
  </si>
  <si>
    <t>Other outdoor areas</t>
  </si>
  <si>
    <t>Dwelling GFA</t>
  </si>
  <si>
    <t># of Dwellings</t>
  </si>
  <si>
    <t>Check</t>
  </si>
  <si>
    <t>Dwelling Av. $/m2</t>
  </si>
  <si>
    <t>Average sale price</t>
  </si>
  <si>
    <t>Proposed Dwellings</t>
  </si>
  <si>
    <t>Summary of Revenue - Prices by dwelling type</t>
  </si>
  <si>
    <t>Summary of Development Costs</t>
  </si>
  <si>
    <t>Landscaped areas</t>
  </si>
  <si>
    <t>Settlement Period (months)</t>
  </si>
  <si>
    <t>Disclaimer: this is an example template indicating the level of detail required relevant to enable the BRD team to assess your application. While providing a feasibility analysis is required, completing template is not mandatory and is provided to assist as a guide.  Please amend the document to suit your development and ensure all formulas and resulting figures are calculating as you would expect and are correct.  This form must not be used for any other purpose or relied on by any other party. The BRD team will rely on the information provided.  You can update this detail if needed, if and when your application progresses through to the next stage.</t>
  </si>
  <si>
    <t>Unit of Measure</t>
  </si>
  <si>
    <t>Area, length or 1</t>
  </si>
  <si>
    <t>total</t>
  </si>
  <si>
    <t>Surveys</t>
  </si>
  <si>
    <r>
      <t xml:space="preserve">Legals - </t>
    </r>
    <r>
      <rPr>
        <i/>
        <sz val="11"/>
        <color rgb="FF000000"/>
        <rFont val="Calibri"/>
        <family val="2"/>
        <scheme val="minor"/>
      </rPr>
      <t>AfS&amp;P, Body Corp, Funding etc</t>
    </r>
  </si>
  <si>
    <r>
      <t xml:space="preserve">Structural Engineer </t>
    </r>
    <r>
      <rPr>
        <i/>
        <sz val="11"/>
        <color rgb="FF000000"/>
        <rFont val="Calibri"/>
        <family val="2"/>
        <scheme val="minor"/>
      </rPr>
      <t>Concept Stage</t>
    </r>
  </si>
  <si>
    <t>P &amp; G</t>
  </si>
  <si>
    <t>Disclaimer: this is an example template indicating the level of detail required relevant to enable the BRD team to assess your application. While providing a feasibility analysis is mandatory, using this exact template is not required and is provided to assist as a guide.  If you would like to use this as a base, please amend the document to suit your development and ensure all formulas and resulting figures are calculating as you would expect and are correct.  This form must not be used for any other purpose or relied on by any other party. The BRD team will rely on the information provided.  You can update this detail if needed, if and when your application progresses through to the next stage.</t>
  </si>
  <si>
    <t>FEASABILITY SAMPLE FOR BUILD READY DEVELOPMENT PATHWAY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</si>
</sst>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8" formatCode="&quot;$&quot;#,##0.00;[Red]\-&quot;$&quot;#,##0.00"/>
    <numFmt numFmtId="44" formatCode="_-&quot;$&quot;* #,##0.00_-;\-&quot;$&quot;* #,##0.00_-;_-&quot;$&quot;* &quot;-&quot;??_-;_-@_-"/>
    <numFmt numFmtId="43" formatCode="_-* #,##0.00_-;\-* #,##0.00_-;_-* &quot;-&quot;??_-;_-@_-"/>
    <numFmt numFmtId="164" formatCode="mmm\-yy_)"/>
    <numFmt numFmtId="165" formatCode=";;;"/>
    <numFmt numFmtId="166" formatCode="0.0%"/>
    <numFmt numFmtId="167" formatCode="0_)"/>
    <numFmt numFmtId="168" formatCode="mm/dd/yy_)"/>
    <numFmt numFmtId="169" formatCode="dd\-mmm\-yy_)"/>
    <numFmt numFmtId="170" formatCode="#,##0.0_);\(#,##0.0\)"/>
    <numFmt numFmtId="171" formatCode="_-* #,##0_-;\-* #,##0_-;_-* &quot;-&quot;??_-;_-@_-"/>
    <numFmt numFmtId="172" formatCode="_-&quot;$&quot;* #,##0_-;\-&quot;$&quot;* #,##0_-;_-&quot;$&quot;* &quot;-&quot;??_-;_-@_-"/>
    <numFmt numFmtId="173" formatCode="&quot;$&quot;#,##0"/>
    <numFmt numFmtId="174" formatCode="#,##0.000_);\(#,##0.000\)"/>
    <numFmt numFmtId="175" formatCode="&quot;$&quot;#&quot;/m2&quot;"/>
    <numFmt numFmtId="176" formatCode="0&quot;m2&quot;"/>
    <numFmt numFmtId="177" formatCode="&quot;$&quot;#,##0&quot;m2&quot;"/>
    <numFmt numFmtId="178" formatCode="&quot;$&quot;#,##0&quot;/m2&quot;"/>
    <numFmt numFmtId="179" formatCode="#,##0&quot;/m2 sellable GFA&quot;"/>
    <numFmt numFmtId="180" formatCode="#,##0;[Red]\(#,##0\);&quot;-&quot;"/>
    <numFmt numFmtId="181" formatCode="#&quot;m2&quot;"/>
  </numFmts>
  <fonts count="37" x14ac:knownFonts="1">
    <font>
      <sz val="12"/>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sz val="12"/>
      <name val="Arial"/>
      <family val="2"/>
    </font>
    <font>
      <sz val="11"/>
      <color rgb="FF3F3F76"/>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
      <b/>
      <u/>
      <sz val="11"/>
      <color indexed="8"/>
      <name val="Calibri"/>
      <family val="2"/>
      <scheme val="minor"/>
    </font>
    <font>
      <sz val="11"/>
      <color indexed="8"/>
      <name val="Calibri"/>
      <family val="2"/>
      <scheme val="minor"/>
    </font>
    <font>
      <sz val="11"/>
      <name val="Calibri"/>
      <family val="2"/>
      <scheme val="minor"/>
    </font>
    <font>
      <sz val="11"/>
      <color rgb="FF0070C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i/>
      <sz val="11"/>
      <color indexed="8"/>
      <name val="Calibri"/>
      <family val="2"/>
      <scheme val="minor"/>
    </font>
    <font>
      <i/>
      <sz val="11"/>
      <color indexed="8"/>
      <name val="Calibri"/>
      <family val="2"/>
      <scheme val="minor"/>
    </font>
    <font>
      <u/>
      <sz val="11"/>
      <color indexed="8"/>
      <name val="Calibri"/>
      <family val="2"/>
      <scheme val="minor"/>
    </font>
    <font>
      <b/>
      <sz val="11"/>
      <color rgb="FFFF0000"/>
      <name val="Calibri"/>
      <family val="2"/>
      <scheme val="minor"/>
    </font>
    <font>
      <u val="double"/>
      <sz val="11"/>
      <color indexed="8"/>
      <name val="Calibri"/>
      <family val="2"/>
      <scheme val="minor"/>
    </font>
    <font>
      <i/>
      <sz val="11"/>
      <name val="Calibri"/>
      <family val="2"/>
      <scheme val="minor"/>
    </font>
    <font>
      <sz val="12"/>
      <name val="Arial"/>
      <family val="2"/>
    </font>
    <font>
      <b/>
      <sz val="16"/>
      <color theme="0"/>
      <name val="Calibri"/>
      <family val="2"/>
      <scheme val="minor"/>
    </font>
    <font>
      <i/>
      <sz val="11"/>
      <color theme="1"/>
      <name val="Calibri"/>
      <family val="2"/>
      <scheme val="minor"/>
    </font>
    <font>
      <b/>
      <i/>
      <sz val="11"/>
      <color theme="1"/>
      <name val="Calibri"/>
      <family val="2"/>
      <scheme val="minor"/>
    </font>
    <font>
      <b/>
      <u/>
      <sz val="14"/>
      <color theme="1"/>
      <name val="Calibri"/>
      <family val="2"/>
      <scheme val="minor"/>
    </font>
    <font>
      <b/>
      <sz val="16"/>
      <color indexed="8"/>
      <name val="Calibri"/>
      <family val="2"/>
      <scheme val="minor"/>
    </font>
    <font>
      <b/>
      <sz val="16"/>
      <color rgb="FFFA7D00"/>
      <name val="Calibri"/>
      <family val="2"/>
      <scheme val="minor"/>
    </font>
    <font>
      <sz val="16"/>
      <name val="Calibri"/>
      <family val="2"/>
      <scheme val="minor"/>
    </font>
    <font>
      <sz val="16"/>
      <color indexed="8"/>
      <name val="Calibri"/>
      <family val="2"/>
      <scheme val="minor"/>
    </font>
    <font>
      <i/>
      <sz val="11"/>
      <color rgb="FF000000"/>
      <name val="Calibri"/>
      <family val="2"/>
      <scheme val="minor"/>
    </font>
  </fonts>
  <fills count="11">
    <fill>
      <patternFill patternType="none"/>
    </fill>
    <fill>
      <patternFill patternType="gray125"/>
    </fill>
    <fill>
      <patternFill patternType="solid">
        <fgColor indexed="9"/>
        <bgColor indexed="9"/>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C99"/>
      </patternFill>
    </fill>
    <fill>
      <patternFill patternType="solid">
        <fgColor rgb="FFF2F2F2"/>
      </patternFill>
    </fill>
    <fill>
      <patternFill patternType="solid">
        <fgColor rgb="FF003E52"/>
        <bgColor indexed="64"/>
      </patternFill>
    </fill>
    <fill>
      <patternFill patternType="solid">
        <fgColor rgb="FFFFFFCC"/>
      </patternFill>
    </fill>
  </fills>
  <borders count="61">
    <border>
      <left/>
      <right/>
      <top/>
      <bottom/>
      <diagonal/>
    </border>
    <border>
      <left/>
      <right/>
      <top style="medium">
        <color indexed="8"/>
      </top>
      <bottom/>
      <diagonal/>
    </border>
    <border>
      <left style="medium">
        <color indexed="8"/>
      </left>
      <right/>
      <top/>
      <bottom/>
      <diagonal/>
    </border>
    <border>
      <left/>
      <right/>
      <top style="thin">
        <color indexed="8"/>
      </top>
      <bottom/>
      <diagonal/>
    </border>
    <border>
      <left/>
      <right/>
      <top/>
      <bottom style="thin">
        <color indexed="8"/>
      </bottom>
      <diagonal/>
    </border>
    <border>
      <left/>
      <right/>
      <top/>
      <bottom style="medium">
        <color indexed="8"/>
      </bottom>
      <diagonal/>
    </border>
    <border>
      <left/>
      <right/>
      <top/>
      <bottom style="medium">
        <color theme="1"/>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right style="thin">
        <color indexed="64"/>
      </right>
      <top style="thin">
        <color indexed="64"/>
      </top>
      <bottom style="thin">
        <color indexed="64"/>
      </bottom>
      <diagonal/>
    </border>
    <border>
      <left style="medium">
        <color theme="1"/>
      </left>
      <right/>
      <top style="medium">
        <color theme="1"/>
      </top>
      <bottom/>
      <diagonal/>
    </border>
    <border>
      <left style="medium">
        <color theme="1"/>
      </left>
      <right/>
      <top/>
      <bottom/>
      <diagonal/>
    </border>
    <border>
      <left/>
      <right style="medium">
        <color theme="1"/>
      </right>
      <top/>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right/>
      <top/>
      <bottom style="thin">
        <color theme="1" tint="4.9989318521683403E-2"/>
      </bottom>
      <diagonal/>
    </border>
    <border>
      <left/>
      <right/>
      <top/>
      <bottom style="medium">
        <color theme="1" tint="4.9989318521683403E-2"/>
      </bottom>
      <diagonal/>
    </border>
    <border>
      <left style="medium">
        <color theme="1"/>
      </left>
      <right/>
      <top/>
      <bottom style="thin">
        <color indexed="8"/>
      </bottom>
      <diagonal/>
    </border>
    <border>
      <left style="medium">
        <color theme="1"/>
      </left>
      <right/>
      <top/>
      <bottom style="medium">
        <color indexed="8"/>
      </bottom>
      <diagonal/>
    </border>
    <border>
      <left/>
      <right style="thin">
        <color theme="1"/>
      </right>
      <top/>
      <bottom/>
      <diagonal/>
    </border>
    <border>
      <left/>
      <right style="thin">
        <color indexed="64"/>
      </right>
      <top style="thin">
        <color indexed="64"/>
      </top>
      <bottom style="medium">
        <color theme="1"/>
      </bottom>
      <diagonal/>
    </border>
    <border>
      <left/>
      <right/>
      <top style="thin">
        <color theme="1"/>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medium">
        <color theme="1"/>
      </bottom>
      <diagonal/>
    </border>
    <border>
      <left style="thin">
        <color rgb="FF7F7F7F"/>
      </left>
      <right style="medium">
        <color theme="1"/>
      </right>
      <top style="thin">
        <color rgb="FF7F7F7F"/>
      </top>
      <bottom style="thin">
        <color rgb="FF7F7F7F"/>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rgb="FF7F7F7F"/>
      </left>
      <right style="medium">
        <color theme="1"/>
      </right>
      <top/>
      <bottom style="thin">
        <color rgb="FF7F7F7F"/>
      </bottom>
      <diagonal/>
    </border>
    <border>
      <left/>
      <right style="medium">
        <color theme="1"/>
      </right>
      <top style="medium">
        <color theme="1"/>
      </top>
      <bottom style="medium">
        <color theme="1"/>
      </bottom>
      <diagonal/>
    </border>
    <border>
      <left/>
      <right/>
      <top/>
      <bottom style="double">
        <color rgb="FFFF8001"/>
      </bottom>
      <diagonal/>
    </border>
    <border>
      <left/>
      <right/>
      <top style="thick">
        <color theme="1"/>
      </top>
      <bottom style="thick">
        <color theme="1"/>
      </bottom>
      <diagonal/>
    </border>
    <border>
      <left style="medium">
        <color theme="1"/>
      </left>
      <right/>
      <top style="medium">
        <color theme="1"/>
      </top>
      <bottom style="thick">
        <color theme="1"/>
      </bottom>
      <diagonal/>
    </border>
    <border>
      <left/>
      <right/>
      <top style="medium">
        <color theme="1"/>
      </top>
      <bottom style="thick">
        <color theme="1"/>
      </bottom>
      <diagonal/>
    </border>
    <border>
      <left/>
      <right style="medium">
        <color theme="1"/>
      </right>
      <top style="medium">
        <color theme="1"/>
      </top>
      <bottom style="thick">
        <color theme="1"/>
      </bottom>
      <diagonal/>
    </border>
    <border>
      <left style="thin">
        <color indexed="64"/>
      </left>
      <right style="medium">
        <color theme="1"/>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theme="1" tint="4.9989318521683403E-2"/>
      </top>
      <bottom style="double">
        <color theme="1" tint="4.9989318521683403E-2"/>
      </bottom>
      <diagonal/>
    </border>
    <border>
      <left style="medium">
        <color theme="1" tint="4.9989318521683403E-2"/>
      </left>
      <right/>
      <top style="medium">
        <color theme="1" tint="4.9989318521683403E-2"/>
      </top>
      <bottom style="thick">
        <color theme="1"/>
      </bottom>
      <diagonal/>
    </border>
    <border>
      <left/>
      <right/>
      <top style="medium">
        <color theme="1" tint="4.9989318521683403E-2"/>
      </top>
      <bottom style="thick">
        <color theme="1"/>
      </bottom>
      <diagonal/>
    </border>
    <border>
      <left/>
      <right style="medium">
        <color theme="1" tint="4.9989318521683403E-2"/>
      </right>
      <top style="medium">
        <color theme="1" tint="4.9989318521683403E-2"/>
      </top>
      <bottom style="thick">
        <color theme="1"/>
      </bottom>
      <diagonal/>
    </border>
    <border>
      <left style="medium">
        <color theme="1" tint="4.9989318521683403E-2"/>
      </left>
      <right/>
      <top/>
      <bottom/>
      <diagonal/>
    </border>
    <border>
      <left/>
      <right style="medium">
        <color theme="1" tint="4.9989318521683403E-2"/>
      </right>
      <top/>
      <bottom/>
      <diagonal/>
    </border>
    <border>
      <left style="medium">
        <color theme="1" tint="4.9989318521683403E-2"/>
      </left>
      <right/>
      <top style="thick">
        <color theme="1"/>
      </top>
      <bottom style="thick">
        <color theme="1"/>
      </bottom>
      <diagonal/>
    </border>
    <border>
      <left/>
      <right style="medium">
        <color theme="1" tint="4.9989318521683403E-2"/>
      </right>
      <top style="thick">
        <color theme="1"/>
      </top>
      <bottom style="thick">
        <color theme="1"/>
      </bottom>
      <diagonal/>
    </border>
    <border>
      <left style="thin">
        <color rgb="FF7F7F7F"/>
      </left>
      <right style="medium">
        <color theme="1" tint="4.9989318521683403E-2"/>
      </right>
      <top style="thin">
        <color rgb="FF7F7F7F"/>
      </top>
      <bottom style="thin">
        <color rgb="FF7F7F7F"/>
      </bottom>
      <diagonal/>
    </border>
    <border>
      <left style="medium">
        <color theme="1" tint="4.9989318521683403E-2"/>
      </left>
      <right/>
      <top/>
      <bottom style="medium">
        <color theme="1" tint="4.9989318521683403E-2"/>
      </bottom>
      <diagonal/>
    </border>
    <border>
      <left/>
      <right style="medium">
        <color theme="1" tint="4.9989318521683403E-2"/>
      </right>
      <top/>
      <bottom style="medium">
        <color theme="1" tint="4.9989318521683403E-2"/>
      </bottom>
      <diagonal/>
    </border>
    <border>
      <left/>
      <right style="thin">
        <color theme="1"/>
      </right>
      <top/>
      <bottom style="medium">
        <color theme="1"/>
      </bottom>
      <diagonal/>
    </border>
    <border>
      <left style="medium">
        <color theme="1" tint="4.9989318521683403E-2"/>
      </left>
      <right/>
      <top style="medium">
        <color theme="1" tint="4.9989318521683403E-2"/>
      </top>
      <bottom style="medium">
        <color theme="1"/>
      </bottom>
      <diagonal/>
    </border>
    <border>
      <left style="thin">
        <color theme="1"/>
      </left>
      <right style="thin">
        <color theme="1"/>
      </right>
      <top style="medium">
        <color theme="1" tint="4.9989318521683403E-2"/>
      </top>
      <bottom style="medium">
        <color theme="1"/>
      </bottom>
      <diagonal/>
    </border>
    <border>
      <left/>
      <right/>
      <top style="medium">
        <color theme="1" tint="4.9989318521683403E-2"/>
      </top>
      <bottom style="medium">
        <color theme="1"/>
      </bottom>
      <diagonal/>
    </border>
    <border>
      <left/>
      <right style="medium">
        <color theme="1" tint="4.9989318521683403E-2"/>
      </right>
      <top style="medium">
        <color theme="1" tint="4.9989318521683403E-2"/>
      </top>
      <bottom style="medium">
        <color theme="1"/>
      </bottom>
      <diagonal/>
    </border>
  </borders>
  <cellStyleXfs count="20">
    <xf numFmtId="37" fontId="0" fillId="0" borderId="0"/>
    <xf numFmtId="44" fontId="3" fillId="0" borderId="0" applyFont="0" applyFill="0" applyBorder="0" applyAlignment="0" applyProtection="0"/>
    <xf numFmtId="9" fontId="3" fillId="0" borderId="0" applyFont="0" applyFill="0" applyBorder="0" applyAlignment="0" applyProtection="0"/>
    <xf numFmtId="37" fontId="6" fillId="0" borderId="0"/>
    <xf numFmtId="43" fontId="3" fillId="0" borderId="0" applyFont="0" applyFill="0" applyBorder="0" applyAlignment="0" applyProtection="0"/>
    <xf numFmtId="44" fontId="3" fillId="0" borderId="0" applyFont="0" applyFill="0" applyBorder="0" applyAlignment="0" applyProtection="0"/>
    <xf numFmtId="37" fontId="5"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37" fontId="5" fillId="0" borderId="0"/>
    <xf numFmtId="0" fontId="7" fillId="7" borderId="30" applyNumberFormat="0" applyAlignment="0" applyProtection="0"/>
    <xf numFmtId="0" fontId="8" fillId="8" borderId="30" applyNumberFormat="0" applyAlignment="0" applyProtection="0"/>
    <xf numFmtId="0" fontId="3" fillId="0" borderId="0"/>
    <xf numFmtId="0" fontId="9" fillId="0" borderId="38" applyNumberFormat="0" applyFill="0" applyAlignment="0" applyProtection="0"/>
    <xf numFmtId="0" fontId="27" fillId="10" borderId="44" applyNumberFormat="0" applyFont="0" applyAlignment="0" applyProtection="0"/>
    <xf numFmtId="0" fontId="1" fillId="0" borderId="0"/>
    <xf numFmtId="0" fontId="1" fillId="10" borderId="44" applyNumberFormat="0" applyFont="0" applyAlignment="0" applyProtection="0"/>
  </cellStyleXfs>
  <cellXfs count="285">
    <xf numFmtId="37" fontId="0" fillId="0" borderId="0" xfId="0"/>
    <xf numFmtId="37" fontId="13" fillId="0" borderId="0" xfId="0" applyFont="1"/>
    <xf numFmtId="180" fontId="7" fillId="7" borderId="30" xfId="13" applyNumberFormat="1" applyAlignment="1" applyProtection="1">
      <alignment horizontal="left"/>
      <protection locked="0"/>
    </xf>
    <xf numFmtId="37" fontId="14" fillId="0" borderId="0" xfId="0" applyFont="1"/>
    <xf numFmtId="37" fontId="15" fillId="0" borderId="0" xfId="0" applyFont="1"/>
    <xf numFmtId="37" fontId="14" fillId="3" borderId="19" xfId="0" applyFont="1" applyFill="1" applyBorder="1"/>
    <xf numFmtId="37" fontId="15" fillId="3" borderId="18" xfId="0" applyFont="1" applyFill="1" applyBorder="1"/>
    <xf numFmtId="37" fontId="15" fillId="3" borderId="37" xfId="0" applyFont="1" applyFill="1" applyBorder="1"/>
    <xf numFmtId="37" fontId="15" fillId="0" borderId="13" xfId="0" applyFont="1" applyBorder="1"/>
    <xf numFmtId="37" fontId="7" fillId="7" borderId="31" xfId="13" applyNumberFormat="1" applyBorder="1"/>
    <xf numFmtId="37" fontId="14" fillId="0" borderId="14" xfId="0" applyFont="1" applyBorder="1"/>
    <xf numFmtId="37" fontId="13" fillId="0" borderId="13" xfId="0" applyFont="1" applyBorder="1"/>
    <xf numFmtId="17" fontId="7" fillId="7" borderId="36" xfId="13" applyNumberFormat="1" applyBorder="1" applyAlignment="1">
      <alignment horizontal="right"/>
    </xf>
    <xf numFmtId="37" fontId="13" fillId="0" borderId="14" xfId="0" applyFont="1" applyBorder="1" applyAlignment="1">
      <alignment horizontal="right"/>
    </xf>
    <xf numFmtId="37" fontId="7" fillId="7" borderId="30" xfId="13" applyNumberFormat="1"/>
    <xf numFmtId="17" fontId="7" fillId="7" borderId="33" xfId="13" applyNumberFormat="1" applyBorder="1" applyAlignment="1">
      <alignment horizontal="right"/>
    </xf>
    <xf numFmtId="37" fontId="15" fillId="0" borderId="0" xfId="0" applyFont="1" applyAlignment="1">
      <alignment horizontal="left"/>
    </xf>
    <xf numFmtId="37" fontId="16" fillId="0" borderId="14" xfId="0" applyFont="1" applyBorder="1"/>
    <xf numFmtId="1" fontId="7" fillId="7" borderId="33" xfId="13" applyNumberFormat="1" applyBorder="1" applyAlignment="1">
      <alignment horizontal="right"/>
    </xf>
    <xf numFmtId="37" fontId="15" fillId="0" borderId="13" xfId="0" applyFont="1" applyBorder="1" applyAlignment="1">
      <alignment horizontal="right"/>
    </xf>
    <xf numFmtId="37" fontId="8" fillId="8" borderId="30" xfId="14" applyNumberFormat="1"/>
    <xf numFmtId="17" fontId="13" fillId="4" borderId="15" xfId="0" quotePrefix="1" applyNumberFormat="1" applyFont="1" applyFill="1" applyBorder="1" applyAlignment="1">
      <alignment horizontal="right"/>
    </xf>
    <xf numFmtId="37" fontId="7" fillId="7" borderId="33" xfId="13" applyNumberFormat="1" applyBorder="1" applyAlignment="1">
      <alignment horizontal="right"/>
    </xf>
    <xf numFmtId="37" fontId="16" fillId="0" borderId="13" xfId="0" applyFont="1" applyBorder="1"/>
    <xf numFmtId="37" fontId="17" fillId="0" borderId="0" xfId="0" applyFont="1"/>
    <xf numFmtId="37" fontId="15" fillId="0" borderId="16" xfId="0" applyFont="1" applyBorder="1" applyAlignment="1">
      <alignment wrapText="1"/>
    </xf>
    <xf numFmtId="37" fontId="7" fillId="7" borderId="32" xfId="13" applyNumberFormat="1" applyBorder="1"/>
    <xf numFmtId="37" fontId="15" fillId="0" borderId="6" xfId="0" applyFont="1" applyBorder="1"/>
    <xf numFmtId="37" fontId="16" fillId="0" borderId="17" xfId="0" applyFont="1" applyBorder="1"/>
    <xf numFmtId="37" fontId="16" fillId="0" borderId="16" xfId="0" applyFont="1" applyBorder="1"/>
    <xf numFmtId="37" fontId="13" fillId="0" borderId="17" xfId="0" applyFont="1" applyBorder="1" applyAlignment="1">
      <alignment horizontal="right"/>
    </xf>
    <xf numFmtId="37" fontId="18" fillId="4" borderId="22" xfId="0" applyFont="1" applyFill="1" applyBorder="1"/>
    <xf numFmtId="37" fontId="16" fillId="0" borderId="27" xfId="0" applyFont="1" applyBorder="1"/>
    <xf numFmtId="37" fontId="16" fillId="0" borderId="0" xfId="0" applyFont="1"/>
    <xf numFmtId="37" fontId="13" fillId="3" borderId="18" xfId="0" applyFont="1" applyFill="1" applyBorder="1"/>
    <xf numFmtId="181" fontId="8" fillId="8" borderId="30" xfId="14" applyNumberFormat="1"/>
    <xf numFmtId="172" fontId="15" fillId="0" borderId="0" xfId="1" applyNumberFormat="1" applyFont="1" applyFill="1" applyBorder="1" applyAlignment="1">
      <alignment horizontal="center"/>
    </xf>
    <xf numFmtId="166" fontId="15" fillId="0" borderId="0" xfId="2" applyNumberFormat="1" applyFont="1" applyFill="1" applyBorder="1" applyAlignment="1">
      <alignment horizontal="center"/>
    </xf>
    <xf numFmtId="1" fontId="7" fillId="7" borderId="30" xfId="13" applyNumberFormat="1" applyAlignment="1">
      <alignment horizontal="right"/>
    </xf>
    <xf numFmtId="1" fontId="8" fillId="8" borderId="30" xfId="14" applyNumberFormat="1" applyAlignment="1">
      <alignment horizontal="right"/>
    </xf>
    <xf numFmtId="1" fontId="15" fillId="4" borderId="34" xfId="2" applyNumberFormat="1" applyFont="1" applyFill="1" applyBorder="1" applyAlignment="1">
      <alignment horizontal="right"/>
    </xf>
    <xf numFmtId="37" fontId="10" fillId="0" borderId="14" xfId="0" applyFont="1" applyBorder="1"/>
    <xf numFmtId="1" fontId="15" fillId="4" borderId="7" xfId="2" applyNumberFormat="1" applyFont="1" applyFill="1" applyBorder="1" applyAlignment="1">
      <alignment horizontal="right"/>
    </xf>
    <xf numFmtId="37" fontId="10" fillId="0" borderId="14" xfId="0" applyFont="1" applyBorder="1" applyAlignment="1">
      <alignment horizontal="center"/>
    </xf>
    <xf numFmtId="37" fontId="15" fillId="0" borderId="0" xfId="0" applyFont="1" applyAlignment="1">
      <alignment horizontal="right"/>
    </xf>
    <xf numFmtId="1" fontId="13" fillId="4" borderId="7" xfId="2" applyNumberFormat="1" applyFont="1" applyFill="1" applyBorder="1" applyAlignment="1">
      <alignment horizontal="right"/>
    </xf>
    <xf numFmtId="179" fontId="13" fillId="0" borderId="0" xfId="0" applyNumberFormat="1" applyFont="1"/>
    <xf numFmtId="37" fontId="15" fillId="0" borderId="14" xfId="0" applyFont="1" applyBorder="1"/>
    <xf numFmtId="37" fontId="19" fillId="0" borderId="13" xfId="0" applyFont="1" applyBorder="1"/>
    <xf numFmtId="37" fontId="20" fillId="0" borderId="13" xfId="0" applyFont="1" applyBorder="1"/>
    <xf numFmtId="37" fontId="15" fillId="0" borderId="0" xfId="0" applyFont="1" applyAlignment="1">
      <alignment horizontal="center"/>
    </xf>
    <xf numFmtId="37" fontId="13" fillId="0" borderId="0" xfId="0" applyFont="1" applyAlignment="1">
      <alignment horizontal="center"/>
    </xf>
    <xf numFmtId="44" fontId="8" fillId="8" borderId="30" xfId="14" applyNumberFormat="1"/>
    <xf numFmtId="37" fontId="13" fillId="0" borderId="0" xfId="0" applyFont="1" applyAlignment="1">
      <alignment horizontal="right"/>
    </xf>
    <xf numFmtId="44" fontId="8" fillId="8" borderId="30" xfId="14" applyNumberFormat="1" applyAlignment="1">
      <alignment horizontal="center"/>
    </xf>
    <xf numFmtId="172" fontId="13" fillId="0" borderId="14" xfId="0" applyNumberFormat="1" applyFont="1" applyBorder="1"/>
    <xf numFmtId="172" fontId="15" fillId="0" borderId="14" xfId="0" applyNumberFormat="1" applyFont="1" applyBorder="1"/>
    <xf numFmtId="37" fontId="15" fillId="0" borderId="24" xfId="0" applyFont="1" applyBorder="1"/>
    <xf numFmtId="37" fontId="15" fillId="0" borderId="24" xfId="0" applyFont="1" applyBorder="1" applyAlignment="1">
      <alignment horizontal="center"/>
    </xf>
    <xf numFmtId="37" fontId="15" fillId="0" borderId="24" xfId="0" applyFont="1" applyBorder="1" applyAlignment="1">
      <alignment horizontal="right"/>
    </xf>
    <xf numFmtId="166" fontId="15" fillId="0" borderId="0" xfId="0" applyNumberFormat="1" applyFont="1"/>
    <xf numFmtId="172" fontId="8" fillId="8" borderId="30" xfId="14" applyNumberFormat="1"/>
    <xf numFmtId="172" fontId="13" fillId="0" borderId="14" xfId="1" applyNumberFormat="1" applyFont="1" applyBorder="1"/>
    <xf numFmtId="166" fontId="15" fillId="0" borderId="0" xfId="2" applyNumberFormat="1" applyFont="1" applyBorder="1"/>
    <xf numFmtId="9" fontId="15" fillId="0" borderId="0" xfId="0" applyNumberFormat="1" applyFont="1"/>
    <xf numFmtId="9" fontId="15" fillId="0" borderId="0" xfId="2" applyFont="1" applyBorder="1" applyAlignment="1">
      <alignment horizontal="center"/>
    </xf>
    <xf numFmtId="172" fontId="15" fillId="0" borderId="14" xfId="1" applyNumberFormat="1" applyFont="1" applyBorder="1" applyAlignment="1">
      <alignment horizontal="right"/>
    </xf>
    <xf numFmtId="44" fontId="15" fillId="0" borderId="0" xfId="1" applyFont="1" applyBorder="1" applyAlignment="1">
      <alignment horizontal="left"/>
    </xf>
    <xf numFmtId="10" fontId="13" fillId="0" borderId="0" xfId="0" applyNumberFormat="1" applyFont="1"/>
    <xf numFmtId="37" fontId="13" fillId="0" borderId="16" xfId="0" applyFont="1" applyBorder="1"/>
    <xf numFmtId="37" fontId="13" fillId="0" borderId="6" xfId="0" applyFont="1" applyBorder="1" applyAlignment="1">
      <alignment horizontal="center"/>
    </xf>
    <xf numFmtId="166" fontId="15" fillId="0" borderId="6" xfId="0" applyNumberFormat="1" applyFont="1" applyBorder="1"/>
    <xf numFmtId="172" fontId="13" fillId="0" borderId="17" xfId="0" applyNumberFormat="1" applyFont="1" applyBorder="1"/>
    <xf numFmtId="37" fontId="13" fillId="0" borderId="2" xfId="0" applyFont="1" applyBorder="1"/>
    <xf numFmtId="172" fontId="13" fillId="0" borderId="0" xfId="0" applyNumberFormat="1" applyFont="1"/>
    <xf numFmtId="37" fontId="15" fillId="0" borderId="4" xfId="0" applyFont="1" applyBorder="1" applyAlignment="1">
      <alignment horizontal="center"/>
    </xf>
    <xf numFmtId="37" fontId="12" fillId="0" borderId="0" xfId="0" applyFont="1"/>
    <xf numFmtId="166" fontId="15" fillId="0" borderId="0" xfId="2" applyNumberFormat="1" applyFont="1" applyFill="1"/>
    <xf numFmtId="37" fontId="22" fillId="0" borderId="6" xfId="0" applyFont="1" applyBorder="1"/>
    <xf numFmtId="166" fontId="21" fillId="0" borderId="0" xfId="0" applyNumberFormat="1" applyFont="1" applyAlignment="1">
      <alignment horizontal="center"/>
    </xf>
    <xf numFmtId="172" fontId="8" fillId="8" borderId="33" xfId="14" applyNumberFormat="1" applyBorder="1"/>
    <xf numFmtId="175" fontId="15" fillId="0" borderId="0" xfId="0" applyNumberFormat="1" applyFont="1"/>
    <xf numFmtId="37" fontId="14" fillId="0" borderId="0" xfId="0" applyFont="1" applyAlignment="1">
      <alignment horizontal="center"/>
    </xf>
    <xf numFmtId="166" fontId="14" fillId="0" borderId="0" xfId="0" applyNumberFormat="1" applyFont="1"/>
    <xf numFmtId="165" fontId="13" fillId="0" borderId="0" xfId="0" applyNumberFormat="1" applyFont="1" applyAlignment="1">
      <alignment horizontal="center"/>
    </xf>
    <xf numFmtId="9" fontId="9" fillId="8" borderId="30" xfId="14" applyNumberFormat="1" applyFont="1"/>
    <xf numFmtId="166" fontId="23" fillId="0" borderId="0" xfId="0" applyNumberFormat="1" applyFont="1"/>
    <xf numFmtId="172" fontId="9" fillId="8" borderId="33" xfId="14" applyNumberFormat="1" applyFont="1" applyBorder="1"/>
    <xf numFmtId="9" fontId="8" fillId="8" borderId="30" xfId="14" applyNumberFormat="1"/>
    <xf numFmtId="178" fontId="13" fillId="0" borderId="0" xfId="0" applyNumberFormat="1" applyFont="1"/>
    <xf numFmtId="165" fontId="15" fillId="0" borderId="0" xfId="0" applyNumberFormat="1" applyFont="1" applyAlignment="1">
      <alignment horizontal="center"/>
    </xf>
    <xf numFmtId="9" fontId="23" fillId="0" borderId="0" xfId="0" applyNumberFormat="1" applyFont="1"/>
    <xf numFmtId="167" fontId="13" fillId="0" borderId="0" xfId="0" applyNumberFormat="1" applyFont="1" applyAlignment="1">
      <alignment horizontal="center"/>
    </xf>
    <xf numFmtId="172" fontId="9" fillId="8" borderId="30" xfId="14" applyNumberFormat="1" applyFont="1" applyAlignment="1">
      <alignment horizontal="right"/>
    </xf>
    <xf numFmtId="37" fontId="24" fillId="0" borderId="0" xfId="0" applyFont="1"/>
    <xf numFmtId="10" fontId="15" fillId="0" borderId="0" xfId="0" applyNumberFormat="1" applyFont="1"/>
    <xf numFmtId="165" fontId="15" fillId="0" borderId="0" xfId="0" applyNumberFormat="1" applyFont="1"/>
    <xf numFmtId="172" fontId="7" fillId="7" borderId="30" xfId="13" applyNumberFormat="1"/>
    <xf numFmtId="9" fontId="8" fillId="8" borderId="30" xfId="14" applyNumberFormat="1" applyAlignment="1">
      <alignment horizontal="center"/>
    </xf>
    <xf numFmtId="178" fontId="8" fillId="8" borderId="30" xfId="14" applyNumberFormat="1" applyAlignment="1">
      <alignment horizontal="center"/>
    </xf>
    <xf numFmtId="10" fontId="8" fillId="8" borderId="30" xfId="14" applyNumberFormat="1"/>
    <xf numFmtId="37" fontId="15" fillId="2" borderId="0" xfId="0" applyFont="1" applyFill="1"/>
    <xf numFmtId="37" fontId="25" fillId="0" borderId="0" xfId="0" applyFont="1" applyAlignment="1">
      <alignment wrapText="1"/>
    </xf>
    <xf numFmtId="37" fontId="15" fillId="2" borderId="0" xfId="0" applyFont="1" applyFill="1" applyAlignment="1">
      <alignment horizontal="center"/>
    </xf>
    <xf numFmtId="166" fontId="15" fillId="0" borderId="0" xfId="2" applyNumberFormat="1" applyFont="1"/>
    <xf numFmtId="164" fontId="15" fillId="0" borderId="0" xfId="0" applyNumberFormat="1" applyFont="1"/>
    <xf numFmtId="10" fontId="7" fillId="7" borderId="30" xfId="13" applyNumberFormat="1"/>
    <xf numFmtId="172" fontId="8" fillId="8" borderId="30" xfId="14" applyNumberFormat="1" applyAlignment="1">
      <alignment horizontal="right"/>
    </xf>
    <xf numFmtId="178" fontId="8" fillId="8" borderId="30" xfId="14" applyNumberFormat="1"/>
    <xf numFmtId="0" fontId="8" fillId="8" borderId="32" xfId="14" applyNumberFormat="1" applyBorder="1"/>
    <xf numFmtId="37" fontId="8" fillId="8" borderId="32" xfId="14" applyNumberFormat="1" applyBorder="1"/>
    <xf numFmtId="37" fontId="15" fillId="0" borderId="28" xfId="0" applyFont="1" applyBorder="1"/>
    <xf numFmtId="44" fontId="7" fillId="7" borderId="30" xfId="13" applyNumberFormat="1"/>
    <xf numFmtId="166" fontId="7" fillId="7" borderId="30" xfId="13" applyNumberFormat="1"/>
    <xf numFmtId="9" fontId="7" fillId="7" borderId="30" xfId="13" applyNumberFormat="1" applyAlignment="1">
      <alignment horizontal="center"/>
    </xf>
    <xf numFmtId="37" fontId="7" fillId="7" borderId="30" xfId="13" applyNumberFormat="1" applyAlignment="1">
      <alignment horizontal="right"/>
    </xf>
    <xf numFmtId="43" fontId="7" fillId="7" borderId="30" xfId="13" applyNumberFormat="1" applyAlignment="1">
      <alignment horizontal="center"/>
    </xf>
    <xf numFmtId="166" fontId="7" fillId="7" borderId="30" xfId="13" applyNumberFormat="1" applyAlignment="1">
      <alignment horizontal="center"/>
    </xf>
    <xf numFmtId="171" fontId="7" fillId="7" borderId="30" xfId="13" applyNumberFormat="1" applyAlignment="1">
      <alignment horizontal="center"/>
    </xf>
    <xf numFmtId="169" fontId="15" fillId="0" borderId="0" xfId="0" applyNumberFormat="1" applyFont="1"/>
    <xf numFmtId="37" fontId="13" fillId="0" borderId="12" xfId="0" applyFont="1" applyBorder="1"/>
    <xf numFmtId="37" fontId="15" fillId="0" borderId="1" xfId="0" applyFont="1" applyBorder="1"/>
    <xf numFmtId="37" fontId="13" fillId="0" borderId="1" xfId="0" applyFont="1" applyBorder="1" applyAlignment="1">
      <alignment horizontal="right"/>
    </xf>
    <xf numFmtId="37" fontId="13" fillId="0" borderId="1" xfId="0" applyFont="1" applyBorder="1" applyAlignment="1">
      <alignment horizontal="center"/>
    </xf>
    <xf numFmtId="37" fontId="13" fillId="0" borderId="8" xfId="0" applyFont="1" applyBorder="1" applyAlignment="1">
      <alignment horizontal="center"/>
    </xf>
    <xf numFmtId="37" fontId="15" fillId="0" borderId="25" xfId="0" applyFont="1" applyBorder="1"/>
    <xf numFmtId="37" fontId="15" fillId="0" borderId="4" xfId="0" applyFont="1" applyBorder="1"/>
    <xf numFmtId="37" fontId="15" fillId="0" borderId="23" xfId="0" applyFont="1" applyBorder="1" applyAlignment="1">
      <alignment horizontal="right"/>
    </xf>
    <xf numFmtId="37" fontId="13" fillId="0" borderId="4" xfId="0" applyFont="1" applyBorder="1" applyAlignment="1">
      <alignment horizontal="center"/>
    </xf>
    <xf numFmtId="37" fontId="13" fillId="0" borderId="4" xfId="0" applyFont="1" applyBorder="1" applyAlignment="1">
      <alignment horizontal="right"/>
    </xf>
    <xf numFmtId="37" fontId="15" fillId="0" borderId="9" xfId="0" applyFont="1" applyBorder="1"/>
    <xf numFmtId="37" fontId="15" fillId="0" borderId="8" xfId="0" applyFont="1" applyBorder="1"/>
    <xf numFmtId="9" fontId="16" fillId="0" borderId="0" xfId="2" applyFont="1"/>
    <xf numFmtId="37" fontId="15" fillId="0" borderId="0" xfId="0" quotePrefix="1" applyFont="1"/>
    <xf numFmtId="37" fontId="15" fillId="0" borderId="10" xfId="0" applyFont="1" applyBorder="1"/>
    <xf numFmtId="9" fontId="15" fillId="0" borderId="0" xfId="2" applyFont="1"/>
    <xf numFmtId="173" fontId="15" fillId="0" borderId="0" xfId="1" applyNumberFormat="1" applyFont="1"/>
    <xf numFmtId="173" fontId="15" fillId="0" borderId="0" xfId="0" applyNumberFormat="1" applyFont="1"/>
    <xf numFmtId="0" fontId="8" fillId="8" borderId="30" xfId="14" applyNumberFormat="1"/>
    <xf numFmtId="166" fontId="8" fillId="8" borderId="30" xfId="14" applyNumberFormat="1"/>
    <xf numFmtId="172" fontId="18" fillId="0" borderId="0" xfId="1" applyNumberFormat="1" applyFont="1" applyFill="1" applyBorder="1"/>
    <xf numFmtId="44" fontId="15" fillId="0" borderId="0" xfId="1" applyFont="1" applyFill="1" applyBorder="1"/>
    <xf numFmtId="37" fontId="13" fillId="3" borderId="19" xfId="0" applyFont="1" applyFill="1" applyBorder="1"/>
    <xf numFmtId="37" fontId="13" fillId="3" borderId="37" xfId="0" applyFont="1" applyFill="1" applyBorder="1"/>
    <xf numFmtId="172" fontId="15" fillId="0" borderId="0" xfId="0" applyNumberFormat="1" applyFont="1"/>
    <xf numFmtId="0" fontId="15" fillId="0" borderId="13" xfId="0" applyNumberFormat="1" applyFont="1" applyBorder="1"/>
    <xf numFmtId="171" fontId="7" fillId="7" borderId="30" xfId="13" applyNumberFormat="1"/>
    <xf numFmtId="166" fontId="15" fillId="0" borderId="0" xfId="2" applyNumberFormat="1" applyFont="1" applyBorder="1" applyAlignment="1">
      <alignment horizontal="right"/>
    </xf>
    <xf numFmtId="172" fontId="15" fillId="0" borderId="0" xfId="0" quotePrefix="1" applyNumberFormat="1" applyFont="1"/>
    <xf numFmtId="39" fontId="16" fillId="0" borderId="0" xfId="0" applyNumberFormat="1" applyFont="1"/>
    <xf numFmtId="37" fontId="15" fillId="0" borderId="11" xfId="0" applyFont="1" applyBorder="1"/>
    <xf numFmtId="171" fontId="8" fillId="8" borderId="30" xfId="14" applyNumberFormat="1"/>
    <xf numFmtId="166" fontId="15" fillId="0" borderId="10" xfId="2" applyNumberFormat="1" applyFont="1" applyBorder="1"/>
    <xf numFmtId="8" fontId="7" fillId="7" borderId="30" xfId="13" applyNumberFormat="1"/>
    <xf numFmtId="9" fontId="13" fillId="0" borderId="0" xfId="0" applyNumberFormat="1" applyFont="1"/>
    <xf numFmtId="37" fontId="13" fillId="3" borderId="19" xfId="0" applyFont="1" applyFill="1" applyBorder="1" applyAlignment="1">
      <alignment horizontal="center"/>
    </xf>
    <xf numFmtId="37" fontId="13" fillId="3" borderId="37" xfId="0" applyFont="1" applyFill="1" applyBorder="1" applyAlignment="1">
      <alignment horizontal="center"/>
    </xf>
    <xf numFmtId="37" fontId="23" fillId="0" borderId="0" xfId="0" applyFont="1" applyAlignment="1">
      <alignment horizontal="center"/>
    </xf>
    <xf numFmtId="166" fontId="15" fillId="0" borderId="14" xfId="0" applyNumberFormat="1" applyFont="1" applyBorder="1"/>
    <xf numFmtId="9" fontId="7" fillId="7" borderId="30" xfId="13" applyNumberFormat="1"/>
    <xf numFmtId="173" fontId="7" fillId="7" borderId="30" xfId="13" applyNumberFormat="1"/>
    <xf numFmtId="166" fontId="15" fillId="0" borderId="43" xfId="0" applyNumberFormat="1" applyFont="1" applyBorder="1"/>
    <xf numFmtId="0" fontId="15" fillId="0" borderId="0" xfId="2" applyNumberFormat="1" applyFont="1" applyBorder="1"/>
    <xf numFmtId="37" fontId="13" fillId="3" borderId="18" xfId="0" applyFont="1" applyFill="1" applyBorder="1" applyAlignment="1">
      <alignment horizontal="center"/>
    </xf>
    <xf numFmtId="37" fontId="15" fillId="0" borderId="7" xfId="0" applyFont="1" applyBorder="1"/>
    <xf numFmtId="172" fontId="15" fillId="4" borderId="21" xfId="1" applyNumberFormat="1" applyFont="1" applyFill="1" applyBorder="1"/>
    <xf numFmtId="172" fontId="15" fillId="4" borderId="20" xfId="1" applyNumberFormat="1" applyFont="1" applyFill="1" applyBorder="1"/>
    <xf numFmtId="37" fontId="15" fillId="5" borderId="0" xfId="0" applyFont="1" applyFill="1"/>
    <xf numFmtId="37" fontId="16" fillId="0" borderId="10" xfId="0" applyFont="1" applyBorder="1"/>
    <xf numFmtId="177" fontId="13" fillId="5" borderId="0" xfId="0" applyNumberFormat="1" applyFont="1" applyFill="1"/>
    <xf numFmtId="172" fontId="13" fillId="6" borderId="7" xfId="1" applyNumberFormat="1" applyFont="1" applyFill="1" applyBorder="1"/>
    <xf numFmtId="37" fontId="16" fillId="0" borderId="0" xfId="0" applyFont="1" applyAlignment="1">
      <alignment horizontal="right"/>
    </xf>
    <xf numFmtId="172" fontId="12" fillId="0" borderId="22" xfId="0" applyNumberFormat="1" applyFont="1" applyBorder="1"/>
    <xf numFmtId="44" fontId="15" fillId="0" borderId="0" xfId="0" applyNumberFormat="1" applyFont="1"/>
    <xf numFmtId="172" fontId="15" fillId="0" borderId="0" xfId="1" applyNumberFormat="1" applyFont="1" applyFill="1" applyBorder="1" applyAlignment="1">
      <alignment horizontal="right"/>
    </xf>
    <xf numFmtId="172" fontId="13" fillId="0" borderId="0" xfId="1" applyNumberFormat="1" applyFont="1" applyFill="1" applyBorder="1"/>
    <xf numFmtId="172" fontId="24" fillId="0" borderId="0" xfId="1" applyNumberFormat="1" applyFont="1" applyFill="1" applyBorder="1"/>
    <xf numFmtId="172" fontId="15" fillId="0" borderId="29" xfId="0" applyNumberFormat="1" applyFont="1" applyBorder="1"/>
    <xf numFmtId="37" fontId="14" fillId="0" borderId="0" xfId="0" applyFont="1" applyAlignment="1">
      <alignment horizontal="right"/>
    </xf>
    <xf numFmtId="37" fontId="15" fillId="0" borderId="16" xfId="0" applyFont="1" applyBorder="1"/>
    <xf numFmtId="37" fontId="16" fillId="0" borderId="6" xfId="0" applyFont="1" applyBorder="1"/>
    <xf numFmtId="166" fontId="15" fillId="0" borderId="17" xfId="0" applyNumberFormat="1" applyFont="1" applyBorder="1"/>
    <xf numFmtId="37" fontId="16" fillId="0" borderId="0" xfId="0" quotePrefix="1" applyFont="1"/>
    <xf numFmtId="172" fontId="16" fillId="0" borderId="0" xfId="0" applyNumberFormat="1" applyFont="1"/>
    <xf numFmtId="37" fontId="12" fillId="0" borderId="0" xfId="0" applyFont="1" applyAlignment="1">
      <alignment horizontal="right"/>
    </xf>
    <xf numFmtId="44" fontId="15" fillId="0" borderId="0" xfId="1" applyFont="1"/>
    <xf numFmtId="37" fontId="26" fillId="0" borderId="0" xfId="0" applyFont="1"/>
    <xf numFmtId="166" fontId="13" fillId="4" borderId="7" xfId="2" applyNumberFormat="1" applyFont="1" applyFill="1" applyBorder="1"/>
    <xf numFmtId="172" fontId="13" fillId="0" borderId="0" xfId="1" applyNumberFormat="1" applyFont="1"/>
    <xf numFmtId="172" fontId="12" fillId="0" borderId="0" xfId="0" applyNumberFormat="1" applyFont="1"/>
    <xf numFmtId="0" fontId="16" fillId="0" borderId="0" xfId="0" applyNumberFormat="1" applyFont="1" applyAlignment="1">
      <alignment horizontal="center"/>
    </xf>
    <xf numFmtId="170" fontId="15" fillId="0" borderId="0" xfId="0" applyNumberFormat="1" applyFont="1" applyAlignment="1">
      <alignment horizontal="left"/>
    </xf>
    <xf numFmtId="10" fontId="15" fillId="0" borderId="0" xfId="0" applyNumberFormat="1" applyFont="1" applyAlignment="1">
      <alignment horizontal="center"/>
    </xf>
    <xf numFmtId="10" fontId="13" fillId="0" borderId="0" xfId="0" applyNumberFormat="1" applyFont="1" applyAlignment="1">
      <alignment horizontal="right"/>
    </xf>
    <xf numFmtId="9" fontId="15" fillId="0" borderId="0" xfId="2" applyFont="1" applyFill="1"/>
    <xf numFmtId="37" fontId="13" fillId="0" borderId="4" xfId="0" applyFont="1" applyBorder="1"/>
    <xf numFmtId="37" fontId="15" fillId="0" borderId="3" xfId="0" applyFont="1" applyBorder="1"/>
    <xf numFmtId="37" fontId="15" fillId="0" borderId="26" xfId="0" applyFont="1" applyBorder="1"/>
    <xf numFmtId="37" fontId="15" fillId="0" borderId="5" xfId="0" applyFont="1" applyBorder="1"/>
    <xf numFmtId="37" fontId="13" fillId="0" borderId="5" xfId="0" applyFont="1" applyBorder="1" applyAlignment="1">
      <alignment horizontal="right"/>
    </xf>
    <xf numFmtId="172" fontId="13" fillId="0" borderId="5" xfId="1" applyNumberFormat="1" applyFont="1" applyBorder="1"/>
    <xf numFmtId="168" fontId="15" fillId="0" borderId="0" xfId="0" applyNumberFormat="1" applyFont="1" applyAlignment="1">
      <alignment horizontal="center"/>
    </xf>
    <xf numFmtId="37" fontId="18" fillId="0" borderId="0" xfId="0" applyFont="1"/>
    <xf numFmtId="174" fontId="16" fillId="0" borderId="0" xfId="0" applyNumberFormat="1" applyFont="1"/>
    <xf numFmtId="37" fontId="13" fillId="0" borderId="13" xfId="0" applyFont="1" applyBorder="1" applyAlignment="1">
      <alignment horizontal="left"/>
    </xf>
    <xf numFmtId="37" fontId="16" fillId="10" borderId="44" xfId="17" applyNumberFormat="1" applyFont="1"/>
    <xf numFmtId="37" fontId="13" fillId="4" borderId="7" xfId="0" applyFont="1" applyFill="1" applyBorder="1" applyAlignment="1">
      <alignment horizontal="center"/>
    </xf>
    <xf numFmtId="9" fontId="15" fillId="4" borderId="35" xfId="2" applyFont="1" applyFill="1" applyBorder="1" applyAlignment="1">
      <alignment horizontal="right"/>
    </xf>
    <xf numFmtId="37" fontId="21" fillId="0" borderId="0" xfId="0" applyFont="1"/>
    <xf numFmtId="0" fontId="1" fillId="0" borderId="0" xfId="18"/>
    <xf numFmtId="6" fontId="8" fillId="8" borderId="30" xfId="14" applyNumberFormat="1"/>
    <xf numFmtId="6" fontId="1" fillId="0" borderId="0" xfId="18" applyNumberFormat="1"/>
    <xf numFmtId="8" fontId="8" fillId="8" borderId="30" xfId="14" applyNumberFormat="1"/>
    <xf numFmtId="4" fontId="8" fillId="8" borderId="30" xfId="14" applyNumberFormat="1"/>
    <xf numFmtId="6" fontId="0" fillId="10" borderId="44" xfId="19" applyNumberFormat="1" applyFont="1"/>
    <xf numFmtId="6" fontId="9" fillId="8" borderId="30" xfId="14" applyNumberFormat="1" applyFont="1"/>
    <xf numFmtId="6" fontId="7" fillId="7" borderId="30" xfId="13" applyNumberFormat="1"/>
    <xf numFmtId="0" fontId="0" fillId="10" borderId="44" xfId="19" applyFont="1"/>
    <xf numFmtId="8" fontId="1" fillId="0" borderId="0" xfId="18" applyNumberFormat="1"/>
    <xf numFmtId="0" fontId="11" fillId="0" borderId="0" xfId="18" applyFont="1" applyAlignment="1">
      <alignment horizontal="center" vertical="center" wrapText="1"/>
    </xf>
    <xf numFmtId="0" fontId="11" fillId="0" borderId="0" xfId="18" applyFont="1" applyAlignment="1">
      <alignment vertical="center"/>
    </xf>
    <xf numFmtId="0" fontId="29" fillId="0" borderId="0" xfId="18" applyFont="1"/>
    <xf numFmtId="4" fontId="1" fillId="0" borderId="0" xfId="18" applyNumberFormat="1"/>
    <xf numFmtId="181" fontId="9" fillId="8" borderId="30" xfId="14" applyNumberFormat="1" applyFont="1"/>
    <xf numFmtId="181" fontId="1" fillId="0" borderId="0" xfId="18" applyNumberFormat="1"/>
    <xf numFmtId="0" fontId="30" fillId="0" borderId="0" xfId="18" applyFont="1" applyAlignment="1">
      <alignment horizontal="right"/>
    </xf>
    <xf numFmtId="0" fontId="31" fillId="0" borderId="0" xfId="18" applyFont="1"/>
    <xf numFmtId="44" fontId="7" fillId="7" borderId="30" xfId="1" applyFont="1" applyFill="1" applyBorder="1"/>
    <xf numFmtId="37" fontId="32" fillId="0" borderId="13" xfId="0" applyFont="1" applyBorder="1"/>
    <xf numFmtId="44" fontId="33" fillId="8" borderId="30" xfId="14" applyNumberFormat="1" applyFont="1"/>
    <xf numFmtId="0" fontId="33" fillId="8" borderId="30" xfId="14" applyNumberFormat="1" applyFont="1"/>
    <xf numFmtId="172" fontId="8" fillId="8" borderId="45" xfId="14" applyNumberFormat="1" applyBorder="1"/>
    <xf numFmtId="37" fontId="15" fillId="0" borderId="49" xfId="0" applyFont="1" applyBorder="1"/>
    <xf numFmtId="37" fontId="15" fillId="0" borderId="50" xfId="0" applyFont="1" applyBorder="1"/>
    <xf numFmtId="37" fontId="13" fillId="0" borderId="50" xfId="0" applyFont="1" applyBorder="1"/>
    <xf numFmtId="37" fontId="13" fillId="0" borderId="49" xfId="0" applyFont="1" applyBorder="1"/>
    <xf numFmtId="6" fontId="9" fillId="0" borderId="38" xfId="16" applyNumberFormat="1" applyFill="1"/>
    <xf numFmtId="172" fontId="7" fillId="7" borderId="53" xfId="13" applyNumberFormat="1" applyBorder="1"/>
    <xf numFmtId="44" fontId="9" fillId="0" borderId="38" xfId="16" applyNumberFormat="1" applyFill="1"/>
    <xf numFmtId="172" fontId="13" fillId="0" borderId="50" xfId="0" applyNumberFormat="1" applyFont="1" applyBorder="1"/>
    <xf numFmtId="172" fontId="15" fillId="0" borderId="50" xfId="0" applyNumberFormat="1" applyFont="1" applyBorder="1"/>
    <xf numFmtId="37" fontId="14" fillId="0" borderId="49" xfId="0" applyFont="1" applyBorder="1"/>
    <xf numFmtId="37" fontId="21" fillId="0" borderId="0" xfId="0" applyFont="1" applyAlignment="1">
      <alignment horizontal="right"/>
    </xf>
    <xf numFmtId="172" fontId="8" fillId="8" borderId="53" xfId="14" applyNumberFormat="1" applyBorder="1"/>
    <xf numFmtId="37" fontId="15" fillId="0" borderId="54" xfId="0" applyFont="1" applyBorder="1"/>
    <xf numFmtId="172" fontId="15" fillId="0" borderId="55" xfId="0" applyNumberFormat="1" applyFont="1" applyBorder="1"/>
    <xf numFmtId="37" fontId="14" fillId="3" borderId="16" xfId="0" applyFont="1" applyFill="1" applyBorder="1"/>
    <xf numFmtId="37" fontId="13" fillId="3" borderId="6" xfId="0" applyFont="1" applyFill="1" applyBorder="1" applyAlignment="1">
      <alignment horizontal="center"/>
    </xf>
    <xf numFmtId="37" fontId="13" fillId="3" borderId="56" xfId="0" applyFont="1" applyFill="1" applyBorder="1" applyAlignment="1">
      <alignment horizontal="center"/>
    </xf>
    <xf numFmtId="37" fontId="14" fillId="3" borderId="6" xfId="0" applyFont="1" applyFill="1" applyBorder="1" applyAlignment="1">
      <alignment horizontal="center"/>
    </xf>
    <xf numFmtId="37" fontId="15" fillId="3" borderId="17" xfId="0" applyFont="1" applyFill="1" applyBorder="1"/>
    <xf numFmtId="37" fontId="14" fillId="3" borderId="57" xfId="0" applyFont="1" applyFill="1" applyBorder="1"/>
    <xf numFmtId="37" fontId="18" fillId="3" borderId="58" xfId="0" applyFont="1" applyFill="1" applyBorder="1" applyAlignment="1">
      <alignment horizontal="center"/>
    </xf>
    <xf numFmtId="37" fontId="13" fillId="3" borderId="59" xfId="0" applyFont="1" applyFill="1" applyBorder="1" applyAlignment="1">
      <alignment horizontal="center"/>
    </xf>
    <xf numFmtId="37" fontId="19" fillId="3" borderId="60" xfId="0" applyFont="1" applyFill="1" applyBorder="1" applyAlignment="1">
      <alignment horizontal="center"/>
    </xf>
    <xf numFmtId="176" fontId="7" fillId="7" borderId="30" xfId="13" applyNumberFormat="1"/>
    <xf numFmtId="181" fontId="8" fillId="8" borderId="53" xfId="14" applyNumberFormat="1" applyBorder="1"/>
    <xf numFmtId="172" fontId="15" fillId="0" borderId="24" xfId="1" applyNumberFormat="1" applyFont="1" applyFill="1" applyBorder="1" applyAlignment="1">
      <alignment horizontal="center"/>
    </xf>
    <xf numFmtId="166" fontId="15" fillId="0" borderId="24" xfId="2" applyNumberFormat="1" applyFont="1" applyFill="1" applyBorder="1" applyAlignment="1">
      <alignment horizontal="center"/>
    </xf>
    <xf numFmtId="10" fontId="15" fillId="0" borderId="55" xfId="2" applyNumberFormat="1" applyFont="1" applyFill="1" applyBorder="1"/>
    <xf numFmtId="37" fontId="34" fillId="0" borderId="0" xfId="0" applyFont="1"/>
    <xf numFmtId="37" fontId="35" fillId="0" borderId="0" xfId="0" applyFont="1"/>
    <xf numFmtId="37" fontId="32" fillId="0" borderId="0" xfId="0" applyFont="1" applyAlignment="1">
      <alignment horizontal="right"/>
    </xf>
    <xf numFmtId="172" fontId="33" fillId="8" borderId="30" xfId="14" applyNumberFormat="1" applyFont="1"/>
    <xf numFmtId="37" fontId="32" fillId="0" borderId="0" xfId="0" applyFont="1" applyAlignment="1">
      <alignment horizontal="center"/>
    </xf>
    <xf numFmtId="10" fontId="33" fillId="8" borderId="30" xfId="14" applyNumberFormat="1" applyFont="1"/>
    <xf numFmtId="37" fontId="15" fillId="10" borderId="44" xfId="17" applyNumberFormat="1" applyFont="1"/>
    <xf numFmtId="37" fontId="14" fillId="3" borderId="46" xfId="0" applyFont="1" applyFill="1" applyBorder="1" applyAlignment="1">
      <alignment horizontal="left"/>
    </xf>
    <xf numFmtId="37" fontId="14" fillId="3" borderId="47" xfId="0" applyFont="1" applyFill="1" applyBorder="1" applyAlignment="1">
      <alignment horizontal="left"/>
    </xf>
    <xf numFmtId="37" fontId="14" fillId="3" borderId="48" xfId="0" applyFont="1" applyFill="1" applyBorder="1" applyAlignment="1">
      <alignment horizontal="left"/>
    </xf>
    <xf numFmtId="37" fontId="13" fillId="3" borderId="51" xfId="0" applyFont="1" applyFill="1" applyBorder="1" applyAlignment="1">
      <alignment horizontal="left"/>
    </xf>
    <xf numFmtId="37" fontId="13" fillId="3" borderId="39" xfId="0" applyFont="1" applyFill="1" applyBorder="1" applyAlignment="1">
      <alignment horizontal="left"/>
    </xf>
    <xf numFmtId="37" fontId="13" fillId="3" borderId="52" xfId="0" applyFont="1" applyFill="1" applyBorder="1" applyAlignment="1">
      <alignment horizontal="left"/>
    </xf>
    <xf numFmtId="37" fontId="13" fillId="3" borderId="40" xfId="0" applyFont="1" applyFill="1" applyBorder="1" applyAlignment="1">
      <alignment horizontal="left"/>
    </xf>
    <xf numFmtId="37" fontId="13" fillId="3" borderId="41" xfId="0" applyFont="1" applyFill="1" applyBorder="1" applyAlignment="1">
      <alignment horizontal="left"/>
    </xf>
    <xf numFmtId="37" fontId="13" fillId="3" borderId="42" xfId="0" applyFont="1" applyFill="1" applyBorder="1" applyAlignment="1">
      <alignment horizontal="left"/>
    </xf>
    <xf numFmtId="0" fontId="28" fillId="9" borderId="0" xfId="15" applyFont="1" applyFill="1" applyAlignment="1">
      <alignment horizontal="center" vertical="top"/>
    </xf>
    <xf numFmtId="0" fontId="12" fillId="9" borderId="0" xfId="15" applyFont="1" applyFill="1" applyAlignment="1">
      <alignment horizontal="left" vertical="center" wrapText="1"/>
    </xf>
    <xf numFmtId="37" fontId="16" fillId="0" borderId="49" xfId="0" applyFont="1" applyBorder="1" applyAlignment="1">
      <alignment horizontal="left"/>
    </xf>
    <xf numFmtId="37" fontId="16" fillId="0" borderId="0" xfId="0" applyFont="1" applyAlignment="1">
      <alignment horizontal="left"/>
    </xf>
    <xf numFmtId="37" fontId="16" fillId="0" borderId="50" xfId="0" applyFont="1" applyBorder="1" applyAlignment="1">
      <alignment horizontal="left"/>
    </xf>
    <xf numFmtId="0" fontId="12" fillId="9" borderId="0" xfId="15" applyFont="1" applyFill="1" applyAlignment="1">
      <alignment horizontal="center" vertical="center" wrapText="1"/>
    </xf>
    <xf numFmtId="37" fontId="13" fillId="3" borderId="19" xfId="0" applyFont="1" applyFill="1" applyBorder="1" applyAlignment="1">
      <alignment horizontal="center"/>
    </xf>
    <xf numFmtId="37" fontId="13" fillId="3" borderId="18" xfId="0" applyFont="1" applyFill="1" applyBorder="1" applyAlignment="1">
      <alignment horizontal="center"/>
    </xf>
    <xf numFmtId="37" fontId="13" fillId="3" borderId="37" xfId="0" applyFont="1" applyFill="1" applyBorder="1" applyAlignment="1">
      <alignment horizontal="center"/>
    </xf>
  </cellXfs>
  <cellStyles count="20">
    <cellStyle name="Calculation" xfId="14" builtinId="22"/>
    <cellStyle name="Comma 2" xfId="4" xr:uid="{E9B2F3CB-5C2E-4A95-B277-FF83EA331EA0}"/>
    <cellStyle name="Comma 3" xfId="7" xr:uid="{255EDBB6-D542-43DF-9DDE-9177CB5842A4}"/>
    <cellStyle name="Currency" xfId="1" builtinId="4"/>
    <cellStyle name="Currency 2" xfId="5" xr:uid="{467E24A9-E484-4A52-B54E-3FFB20532DB7}"/>
    <cellStyle name="Currency 3" xfId="8" xr:uid="{42D19D0A-334E-4496-BA74-5095927EA641}"/>
    <cellStyle name="Currency 4" xfId="11" xr:uid="{DD44E1A9-EE9E-4276-BAAB-E4219C90180B}"/>
    <cellStyle name="Input" xfId="13" builtinId="20"/>
    <cellStyle name="Linked Cell" xfId="16" builtinId="24"/>
    <cellStyle name="Normal" xfId="0" builtinId="0"/>
    <cellStyle name="Normal 10" xfId="15" xr:uid="{4BAEC796-6E27-4610-B417-85768AB84B15}"/>
    <cellStyle name="Normal 2" xfId="3" xr:uid="{93A59692-F0CF-4F4A-B1D1-FA793889812E}"/>
    <cellStyle name="Normal 3" xfId="6" xr:uid="{FA25631F-2D00-4610-B9A1-F27A94A82FEB}"/>
    <cellStyle name="Normal 4" xfId="9" xr:uid="{4B92B0F2-D8E1-4903-8C33-70C9F52CB693}"/>
    <cellStyle name="Normal 5" xfId="12" xr:uid="{CEC46FDF-7AC9-4630-884A-BD3B7F6E9D3D}"/>
    <cellStyle name="Normal 6" xfId="18" xr:uid="{FA363A4D-139A-4FAC-B932-BBDD7C2C6A39}"/>
    <cellStyle name="Note" xfId="17" builtinId="10"/>
    <cellStyle name="Note 2" xfId="19" xr:uid="{15205182-A8B2-40B4-B55D-625BFAA59262}"/>
    <cellStyle name="Percent" xfId="2" builtinId="5"/>
    <cellStyle name="Percent 2" xfId="10" xr:uid="{15041257-5694-48CB-99F2-6CF7819D421C}"/>
  </cellStyles>
  <dxfs count="1">
    <dxf>
      <font>
        <color rgb="FF9C0006"/>
      </font>
      <fill>
        <patternFill>
          <bgColor rgb="FFFFC7CE"/>
        </patternFill>
      </fill>
    </dxf>
  </dxfs>
  <tableStyles count="0" defaultTableStyle="TableStyleMedium9" defaultPivotStyle="PivotStyleLight16"/>
  <colors>
    <mruColors>
      <color rgb="FFCFDD28"/>
      <color rgb="FFFFC000"/>
      <color rgb="FF99CC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AF150"/>
  <sheetViews>
    <sheetView showGridLines="0" tabSelected="1" defaultGridColor="0" colorId="22" zoomScale="90" zoomScaleNormal="90" workbookViewId="0">
      <selection activeCell="A2" sqref="A2:F4"/>
    </sheetView>
  </sheetViews>
  <sheetFormatPr defaultColWidth="9.77734375" defaultRowHeight="15" x14ac:dyDescent="0.25"/>
  <cols>
    <col min="1" max="1" width="30.33203125" style="33" bestFit="1" customWidth="1"/>
    <col min="2" max="2" width="22.44140625" style="33" bestFit="1" customWidth="1"/>
    <col min="3" max="6" width="25.109375" style="33" customWidth="1"/>
    <col min="7" max="7" width="14.33203125" style="33" customWidth="1"/>
    <col min="8" max="9" width="13.44140625" style="33" customWidth="1"/>
    <col min="10" max="10" width="14.5546875" style="33" customWidth="1"/>
    <col min="11" max="11" width="20.77734375" style="33" customWidth="1"/>
    <col min="12" max="12" width="12" style="33" customWidth="1"/>
    <col min="13" max="13" width="12.44140625" style="33" customWidth="1"/>
    <col min="14" max="14" width="17.88671875" style="33" bestFit="1" customWidth="1"/>
    <col min="15" max="15" width="11.21875" style="33" customWidth="1"/>
    <col min="16" max="16" width="18.6640625" style="33" bestFit="1" customWidth="1"/>
    <col min="17" max="17" width="9.77734375" style="33"/>
    <col min="18" max="21" width="8.77734375" style="33" customWidth="1"/>
    <col min="22" max="16384" width="9.77734375" style="33"/>
  </cols>
  <sheetData>
    <row r="1" spans="1:32" ht="21" x14ac:dyDescent="0.25">
      <c r="A1" s="276" t="s">
        <v>272</v>
      </c>
      <c r="B1" s="276"/>
      <c r="C1" s="276"/>
      <c r="D1" s="276"/>
      <c r="E1" s="276"/>
      <c r="F1" s="276"/>
      <c r="G1" s="4"/>
      <c r="H1" s="4"/>
      <c r="I1" s="4"/>
      <c r="J1" s="4"/>
    </row>
    <row r="2" spans="1:32" ht="18.75" customHeight="1" x14ac:dyDescent="0.25">
      <c r="A2" s="277" t="s">
        <v>271</v>
      </c>
      <c r="B2" s="277"/>
      <c r="C2" s="277"/>
      <c r="D2" s="277"/>
      <c r="E2" s="277"/>
      <c r="F2" s="277"/>
      <c r="G2" s="4"/>
      <c r="H2" s="4"/>
      <c r="I2" s="4"/>
      <c r="J2" s="4"/>
    </row>
    <row r="3" spans="1:32" ht="18.75" customHeight="1" x14ac:dyDescent="0.25">
      <c r="A3" s="277"/>
      <c r="B3" s="277"/>
      <c r="C3" s="277"/>
      <c r="D3" s="277"/>
      <c r="E3" s="277"/>
      <c r="F3" s="277"/>
      <c r="G3" s="4"/>
      <c r="H3" s="4"/>
      <c r="I3" s="4"/>
      <c r="J3" s="4"/>
      <c r="K3" s="4"/>
      <c r="L3" s="4"/>
      <c r="M3" s="4"/>
      <c r="N3" s="4"/>
      <c r="O3" s="4"/>
      <c r="P3" s="4"/>
      <c r="Q3" s="4"/>
      <c r="R3" s="4"/>
      <c r="S3" s="4"/>
      <c r="T3" s="4"/>
      <c r="U3" s="4"/>
      <c r="V3" s="4"/>
      <c r="W3" s="4"/>
      <c r="X3" s="4"/>
      <c r="Y3" s="4"/>
      <c r="Z3" s="4"/>
      <c r="AA3" s="4"/>
      <c r="AB3" s="4"/>
      <c r="AC3" s="4"/>
      <c r="AD3" s="4"/>
      <c r="AE3" s="4"/>
      <c r="AF3" s="4"/>
    </row>
    <row r="4" spans="1:32" ht="18.75" customHeight="1" x14ac:dyDescent="0.25">
      <c r="A4" s="277"/>
      <c r="B4" s="277"/>
      <c r="C4" s="277"/>
      <c r="D4" s="277"/>
      <c r="E4" s="277"/>
      <c r="F4" s="277"/>
      <c r="G4" s="4"/>
      <c r="H4" s="4"/>
      <c r="I4" s="4"/>
      <c r="J4" s="4"/>
      <c r="K4" s="4"/>
      <c r="L4" s="4"/>
      <c r="M4" s="4"/>
      <c r="N4" s="4"/>
      <c r="O4" s="4"/>
      <c r="P4" s="4"/>
      <c r="Q4" s="4"/>
      <c r="R4" s="4"/>
      <c r="S4" s="4"/>
      <c r="T4" s="4"/>
      <c r="U4" s="4"/>
      <c r="V4" s="4"/>
      <c r="W4" s="4"/>
      <c r="X4" s="4"/>
      <c r="Y4" s="4"/>
      <c r="Z4" s="4"/>
      <c r="AA4" s="4"/>
      <c r="AB4" s="4"/>
      <c r="AC4" s="4"/>
      <c r="AD4" s="4"/>
      <c r="AE4" s="4"/>
      <c r="AF4" s="4"/>
    </row>
    <row r="5" spans="1:32" x14ac:dyDescent="0.25">
      <c r="A5" s="94"/>
      <c r="C5" s="3"/>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x14ac:dyDescent="0.25">
      <c r="A6" s="1" t="s">
        <v>207</v>
      </c>
      <c r="B6" s="2"/>
      <c r="C6" s="3"/>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1" t="s">
        <v>238</v>
      </c>
      <c r="B7" s="2"/>
      <c r="C7" s="3"/>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x14ac:dyDescent="0.25">
      <c r="A8" s="1" t="s">
        <v>208</v>
      </c>
      <c r="B8" s="2"/>
      <c r="C8" s="3"/>
      <c r="D8" s="1"/>
      <c r="E8" s="1"/>
      <c r="F8" s="4"/>
      <c r="G8" s="4"/>
      <c r="H8" s="4"/>
      <c r="I8" s="4"/>
      <c r="J8" s="4"/>
      <c r="K8" s="44"/>
      <c r="N8" s="4"/>
      <c r="O8" s="4"/>
      <c r="P8" s="4"/>
      <c r="Q8" s="4"/>
      <c r="R8" s="4"/>
      <c r="S8" s="4"/>
      <c r="T8" s="4"/>
      <c r="U8" s="4"/>
      <c r="V8" s="4"/>
      <c r="W8" s="4"/>
      <c r="X8" s="4"/>
      <c r="Y8" s="4"/>
      <c r="Z8" s="4"/>
      <c r="AA8" s="4"/>
      <c r="AB8" s="4"/>
      <c r="AC8" s="4"/>
      <c r="AD8" s="4"/>
      <c r="AE8" s="4"/>
      <c r="AF8" s="4"/>
    </row>
    <row r="9" spans="1:32" x14ac:dyDescent="0.25">
      <c r="A9" s="1" t="s">
        <v>209</v>
      </c>
      <c r="B9" s="2"/>
      <c r="C9" s="3"/>
      <c r="D9" s="1"/>
      <c r="E9" s="1"/>
      <c r="F9" s="4"/>
      <c r="G9" s="4"/>
      <c r="H9" s="4"/>
      <c r="I9" s="4"/>
      <c r="J9" s="4"/>
      <c r="K9" s="44"/>
      <c r="N9" s="4"/>
      <c r="O9" s="4"/>
      <c r="P9" s="4"/>
      <c r="Q9" s="4"/>
      <c r="R9" s="4"/>
      <c r="S9" s="4"/>
      <c r="T9" s="4"/>
      <c r="U9" s="4"/>
      <c r="V9" s="4"/>
      <c r="W9" s="4"/>
      <c r="X9" s="4"/>
      <c r="Y9" s="4"/>
      <c r="Z9" s="4"/>
      <c r="AA9" s="4"/>
      <c r="AB9" s="4"/>
      <c r="AC9" s="4"/>
      <c r="AD9" s="4"/>
      <c r="AE9" s="4"/>
      <c r="AF9" s="4"/>
    </row>
    <row r="10" spans="1:32" ht="15.75" thickBot="1" x14ac:dyDescent="0.3">
      <c r="A10" s="4"/>
      <c r="B10" s="4"/>
      <c r="C10" s="4"/>
      <c r="D10" s="4"/>
      <c r="E10" s="4"/>
      <c r="F10" s="4"/>
      <c r="G10" s="4"/>
      <c r="H10" s="4"/>
      <c r="I10" s="4"/>
      <c r="J10" s="4"/>
      <c r="K10" s="4"/>
      <c r="N10" s="4"/>
      <c r="O10" s="4"/>
      <c r="P10" s="4"/>
      <c r="Q10" s="4"/>
      <c r="R10" s="4"/>
      <c r="S10" s="4"/>
      <c r="T10" s="4"/>
      <c r="U10" s="4"/>
      <c r="V10" s="4"/>
      <c r="W10" s="4"/>
      <c r="X10" s="4"/>
      <c r="Y10" s="4"/>
      <c r="Z10" s="4"/>
      <c r="AA10" s="4"/>
      <c r="AB10" s="4"/>
      <c r="AC10" s="4"/>
      <c r="AD10" s="4"/>
      <c r="AE10" s="4"/>
      <c r="AF10" s="4"/>
    </row>
    <row r="11" spans="1:32" ht="15.75" thickBot="1" x14ac:dyDescent="0.3">
      <c r="A11" s="5" t="s">
        <v>197</v>
      </c>
      <c r="B11" s="6"/>
      <c r="C11" s="6"/>
      <c r="D11" s="7"/>
      <c r="E11" s="5" t="s">
        <v>0</v>
      </c>
      <c r="F11" s="7"/>
      <c r="G11" s="4"/>
      <c r="H11" s="4"/>
      <c r="I11" s="4"/>
      <c r="J11" s="4"/>
      <c r="K11" s="4"/>
      <c r="L11" s="4"/>
      <c r="N11" s="4"/>
      <c r="O11" s="4"/>
      <c r="P11" s="4"/>
      <c r="Q11" s="4"/>
      <c r="R11" s="4"/>
      <c r="S11" s="4"/>
      <c r="T11" s="4"/>
      <c r="U11" s="4"/>
      <c r="V11" s="4"/>
      <c r="W11" s="4"/>
      <c r="X11" s="95"/>
      <c r="Y11" s="4"/>
      <c r="Z11" s="4"/>
      <c r="AA11" s="4"/>
      <c r="AB11" s="4"/>
      <c r="AC11" s="4"/>
      <c r="AD11" s="4"/>
    </row>
    <row r="12" spans="1:32" x14ac:dyDescent="0.25">
      <c r="A12" s="8" t="s">
        <v>204</v>
      </c>
      <c r="B12" s="9"/>
      <c r="C12" s="4"/>
      <c r="D12" s="10"/>
      <c r="E12" s="11" t="s">
        <v>64</v>
      </c>
      <c r="F12" s="12"/>
      <c r="G12" s="4"/>
      <c r="H12" s="4"/>
      <c r="I12" s="4"/>
      <c r="J12" s="4"/>
      <c r="K12" s="4"/>
      <c r="L12" s="4"/>
      <c r="N12" s="4"/>
      <c r="O12" s="4"/>
      <c r="P12" s="4"/>
      <c r="Q12" s="4"/>
      <c r="R12" s="4"/>
      <c r="S12" s="4"/>
      <c r="T12" s="4"/>
      <c r="U12" s="4"/>
      <c r="V12" s="4"/>
      <c r="W12" s="4"/>
      <c r="X12" s="95"/>
      <c r="Y12" s="4"/>
      <c r="Z12" s="4"/>
      <c r="AA12" s="4"/>
      <c r="AB12" s="4"/>
      <c r="AC12" s="4"/>
      <c r="AD12" s="4"/>
    </row>
    <row r="13" spans="1:32" x14ac:dyDescent="0.25">
      <c r="A13" s="8"/>
      <c r="B13" s="4"/>
      <c r="C13" s="4"/>
      <c r="D13" s="10"/>
      <c r="E13" s="11"/>
      <c r="F13" s="13"/>
      <c r="G13" s="4"/>
      <c r="H13" s="4"/>
      <c r="I13" s="4"/>
      <c r="J13" s="4"/>
      <c r="K13" s="4"/>
      <c r="L13" s="4"/>
      <c r="N13" s="4"/>
      <c r="O13" s="4"/>
      <c r="P13" s="4"/>
      <c r="Q13" s="4"/>
      <c r="R13" s="4"/>
      <c r="S13" s="4"/>
      <c r="T13" s="4"/>
      <c r="U13" s="4"/>
      <c r="V13" s="4"/>
      <c r="W13" s="4"/>
      <c r="X13" s="95"/>
      <c r="Y13" s="4"/>
      <c r="Z13" s="4"/>
      <c r="AA13" s="4"/>
      <c r="AB13" s="4"/>
      <c r="AC13" s="4"/>
      <c r="AD13" s="4"/>
    </row>
    <row r="14" spans="1:32" x14ac:dyDescent="0.25">
      <c r="A14" s="205" t="s">
        <v>239</v>
      </c>
      <c r="B14" s="14"/>
      <c r="C14" s="4"/>
      <c r="D14" s="10"/>
      <c r="E14" s="11" t="s">
        <v>198</v>
      </c>
      <c r="F14" s="15"/>
      <c r="G14" s="4"/>
      <c r="H14" s="4"/>
      <c r="I14" s="4"/>
      <c r="J14" s="4"/>
      <c r="K14" s="4"/>
      <c r="L14" s="4"/>
      <c r="N14" s="4"/>
      <c r="O14" s="4"/>
      <c r="P14" s="4"/>
      <c r="Q14" s="4"/>
      <c r="R14" s="4"/>
      <c r="S14" s="4"/>
      <c r="T14" s="4"/>
      <c r="U14" s="4"/>
      <c r="V14" s="4"/>
      <c r="W14" s="4"/>
      <c r="X14" s="95"/>
      <c r="Y14" s="4"/>
      <c r="Z14" s="4"/>
      <c r="AA14" s="4"/>
      <c r="AB14" s="4"/>
      <c r="AC14" s="4"/>
      <c r="AD14" s="4"/>
    </row>
    <row r="15" spans="1:32" x14ac:dyDescent="0.25">
      <c r="A15" s="205" t="s">
        <v>240</v>
      </c>
      <c r="B15" s="14"/>
      <c r="C15" s="16"/>
      <c r="D15" s="17"/>
      <c r="E15" s="11" t="s">
        <v>30</v>
      </c>
      <c r="F15" s="15"/>
      <c r="G15" s="4"/>
      <c r="H15" s="4"/>
      <c r="I15" s="4"/>
      <c r="J15" s="4"/>
      <c r="K15" s="4"/>
      <c r="L15" s="4"/>
      <c r="N15" s="4"/>
      <c r="O15" s="4"/>
      <c r="P15" s="4"/>
      <c r="Q15" s="4"/>
      <c r="R15" s="4"/>
      <c r="S15" s="4"/>
      <c r="T15" s="4"/>
      <c r="U15" s="4"/>
      <c r="V15" s="4"/>
      <c r="W15" s="4"/>
      <c r="X15" s="4"/>
      <c r="Y15" s="4"/>
      <c r="Z15" s="4"/>
      <c r="AA15" s="4"/>
      <c r="AB15" s="4"/>
      <c r="AC15" s="4"/>
      <c r="AD15" s="4"/>
    </row>
    <row r="16" spans="1:32" x14ac:dyDescent="0.25">
      <c r="A16" s="205" t="s">
        <v>241</v>
      </c>
      <c r="B16" s="14"/>
      <c r="C16" s="16"/>
      <c r="D16" s="17" t="s">
        <v>151</v>
      </c>
      <c r="E16" s="11" t="s">
        <v>199</v>
      </c>
      <c r="F16" s="18"/>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205" t="s">
        <v>242</v>
      </c>
      <c r="B17" s="14"/>
      <c r="C17" s="16"/>
      <c r="D17" s="17"/>
      <c r="E17" s="11"/>
      <c r="F17" s="13"/>
      <c r="G17" s="4"/>
      <c r="H17" s="4"/>
      <c r="I17" s="4"/>
      <c r="J17" s="4"/>
      <c r="K17" s="4"/>
      <c r="L17" s="4"/>
      <c r="M17" s="4"/>
      <c r="N17" s="4"/>
      <c r="O17" s="4"/>
      <c r="P17" s="4"/>
      <c r="Q17" s="4"/>
      <c r="R17" s="4"/>
      <c r="S17" s="4"/>
      <c r="T17" s="4"/>
      <c r="U17" s="4"/>
      <c r="V17" s="4"/>
      <c r="W17" s="4"/>
      <c r="X17" s="4"/>
      <c r="Y17" s="4"/>
      <c r="Z17" s="4"/>
      <c r="AA17" s="4"/>
      <c r="AB17" s="4"/>
      <c r="AC17" s="4"/>
      <c r="AD17" s="4"/>
    </row>
    <row r="18" spans="1:30" x14ac:dyDescent="0.25">
      <c r="A18" s="205" t="s">
        <v>243</v>
      </c>
      <c r="B18" s="14"/>
      <c r="C18" s="16"/>
      <c r="D18" s="17"/>
      <c r="E18" s="11"/>
      <c r="F18" s="13"/>
      <c r="G18" s="4"/>
      <c r="H18" s="4"/>
      <c r="I18" s="4"/>
      <c r="J18" s="4"/>
      <c r="K18" s="4"/>
      <c r="L18" s="4"/>
      <c r="M18" s="4"/>
      <c r="N18" s="4"/>
      <c r="O18" s="4"/>
      <c r="P18" s="4"/>
      <c r="Q18" s="4"/>
      <c r="R18" s="4"/>
      <c r="S18" s="4"/>
      <c r="T18" s="4"/>
      <c r="U18" s="4"/>
      <c r="V18" s="4"/>
      <c r="W18" s="4"/>
      <c r="X18" s="4"/>
      <c r="Y18" s="4"/>
      <c r="Z18" s="4"/>
      <c r="AA18" s="4"/>
      <c r="AB18" s="4"/>
      <c r="AC18" s="4"/>
      <c r="AD18" s="4"/>
    </row>
    <row r="19" spans="1:30" x14ac:dyDescent="0.25">
      <c r="A19" s="204" t="s">
        <v>26</v>
      </c>
      <c r="B19" s="20">
        <f>SUM(B14:B18)</f>
        <v>0</v>
      </c>
      <c r="C19" s="16"/>
      <c r="D19" s="17"/>
      <c r="E19" s="11" t="s">
        <v>31</v>
      </c>
      <c r="F19" s="21">
        <f>EOMONTH(F15,F16)</f>
        <v>31</v>
      </c>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19"/>
      <c r="B20" s="16"/>
      <c r="C20" s="16"/>
      <c r="D20" s="17"/>
      <c r="E20" s="11"/>
      <c r="F20" s="13"/>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8" t="s">
        <v>129</v>
      </c>
      <c r="B21" s="14"/>
      <c r="C21" s="16"/>
      <c r="D21" s="17"/>
      <c r="E21" s="11" t="s">
        <v>262</v>
      </c>
      <c r="F21" s="22"/>
      <c r="G21" s="4"/>
      <c r="H21" s="4"/>
      <c r="I21" s="4"/>
      <c r="J21" s="4"/>
      <c r="K21" s="4"/>
      <c r="L21" s="4"/>
      <c r="M21" s="4"/>
      <c r="N21" s="4"/>
      <c r="O21" s="4"/>
      <c r="P21" s="4"/>
      <c r="Q21" s="4"/>
      <c r="R21" s="4"/>
      <c r="S21" s="4"/>
      <c r="T21" s="4"/>
      <c r="U21" s="4"/>
      <c r="V21" s="4"/>
      <c r="W21" s="4"/>
      <c r="X21" s="4"/>
      <c r="Y21" s="4"/>
      <c r="Z21" s="4"/>
      <c r="AA21" s="4"/>
      <c r="AB21" s="4"/>
      <c r="AC21" s="4"/>
      <c r="AD21" s="4"/>
    </row>
    <row r="22" spans="1:30" x14ac:dyDescent="0.25">
      <c r="A22" s="8"/>
      <c r="B22" s="16"/>
      <c r="C22" s="16"/>
      <c r="D22" s="17"/>
      <c r="E22" s="11" t="s">
        <v>32</v>
      </c>
      <c r="F22" s="21">
        <f>F19+F21</f>
        <v>31</v>
      </c>
      <c r="G22" s="4"/>
      <c r="H22" s="4"/>
      <c r="I22" s="4"/>
      <c r="J22" s="4"/>
      <c r="K22" s="4"/>
      <c r="L22" s="4"/>
      <c r="M22" s="4"/>
      <c r="N22" s="4"/>
      <c r="O22" s="4"/>
      <c r="P22" s="4"/>
      <c r="Q22" s="4"/>
      <c r="R22" s="4"/>
      <c r="S22" s="4"/>
      <c r="T22" s="4"/>
      <c r="U22" s="4"/>
      <c r="V22" s="4"/>
      <c r="W22" s="4"/>
      <c r="X22" s="4"/>
      <c r="Y22" s="4"/>
      <c r="Z22" s="4"/>
      <c r="AA22" s="4"/>
      <c r="AB22" s="4"/>
      <c r="AC22" s="4"/>
      <c r="AD22" s="4"/>
    </row>
    <row r="23" spans="1:30" x14ac:dyDescent="0.25">
      <c r="A23" s="8" t="s">
        <v>67</v>
      </c>
      <c r="B23" s="14"/>
      <c r="C23" s="1" t="s">
        <v>210</v>
      </c>
      <c r="D23" s="17"/>
      <c r="E23" s="23"/>
      <c r="F23" s="13"/>
      <c r="G23" s="4"/>
      <c r="H23" s="4"/>
      <c r="I23" s="4"/>
      <c r="J23" s="4"/>
      <c r="K23" s="4"/>
      <c r="L23" s="4"/>
      <c r="M23" s="4"/>
      <c r="N23" s="4"/>
      <c r="O23" s="4"/>
      <c r="P23" s="4"/>
      <c r="Q23" s="4"/>
      <c r="R23" s="4"/>
      <c r="S23" s="4"/>
      <c r="T23" s="4"/>
      <c r="U23" s="4"/>
      <c r="V23" s="4"/>
      <c r="W23" s="4"/>
      <c r="X23" s="4"/>
      <c r="Y23" s="4"/>
      <c r="Z23" s="4"/>
      <c r="AA23" s="4"/>
      <c r="AB23" s="4"/>
      <c r="AC23" s="4"/>
      <c r="AD23" s="4"/>
    </row>
    <row r="24" spans="1:30" x14ac:dyDescent="0.25">
      <c r="A24" s="8" t="s">
        <v>200</v>
      </c>
      <c r="B24" s="14"/>
      <c r="C24" s="24"/>
      <c r="D24" s="17"/>
      <c r="E24" s="23"/>
      <c r="F24" s="13"/>
      <c r="G24" s="4"/>
      <c r="H24" s="4"/>
      <c r="I24" s="4"/>
      <c r="J24" s="4"/>
      <c r="K24" s="4"/>
      <c r="L24" s="4"/>
      <c r="M24" s="4"/>
      <c r="N24" s="4"/>
      <c r="O24" s="4"/>
      <c r="P24" s="4"/>
      <c r="Q24" s="4"/>
      <c r="R24" s="95"/>
      <c r="S24" s="4"/>
      <c r="T24" s="4"/>
      <c r="U24" s="4"/>
      <c r="V24" s="4"/>
      <c r="W24" s="96"/>
      <c r="X24" s="4"/>
      <c r="Y24" s="96"/>
      <c r="Z24" s="4"/>
      <c r="AA24" s="4"/>
      <c r="AB24" s="96"/>
      <c r="AC24" s="4"/>
      <c r="AD24" s="4"/>
    </row>
    <row r="25" spans="1:30" ht="15.75" thickBot="1" x14ac:dyDescent="0.3">
      <c r="A25" s="25" t="s">
        <v>211</v>
      </c>
      <c r="B25" s="26"/>
      <c r="C25" s="78" t="s">
        <v>219</v>
      </c>
      <c r="D25" s="28"/>
      <c r="E25" s="29"/>
      <c r="F25" s="30"/>
      <c r="G25" s="4"/>
      <c r="H25" s="4"/>
      <c r="I25" s="4"/>
      <c r="J25" s="4"/>
      <c r="K25" s="4"/>
      <c r="L25" s="4"/>
      <c r="M25" s="4"/>
      <c r="N25" s="4"/>
      <c r="O25" s="4"/>
      <c r="P25" s="4"/>
      <c r="Q25" s="4"/>
      <c r="R25" s="4"/>
      <c r="S25" s="4"/>
      <c r="T25" s="4"/>
      <c r="U25" s="4"/>
      <c r="V25" s="4"/>
      <c r="W25" s="4"/>
      <c r="X25" s="4"/>
      <c r="Y25" s="4"/>
      <c r="Z25" s="4"/>
      <c r="AA25" s="4"/>
      <c r="AB25" s="4"/>
      <c r="AC25" s="4"/>
      <c r="AD25" s="4"/>
    </row>
    <row r="26" spans="1:30" ht="15.75" hidden="1" thickBot="1" x14ac:dyDescent="0.3">
      <c r="A26" s="8" t="s">
        <v>126</v>
      </c>
      <c r="B26" s="31">
        <v>0</v>
      </c>
      <c r="C26" s="4"/>
      <c r="D26" s="32"/>
      <c r="F26" s="13"/>
      <c r="G26" s="4"/>
      <c r="H26" s="4"/>
      <c r="I26" s="4"/>
      <c r="J26" s="4"/>
      <c r="K26" s="4"/>
      <c r="L26" s="4"/>
      <c r="M26" s="4"/>
      <c r="N26" s="4"/>
      <c r="O26" s="4"/>
      <c r="P26" s="4"/>
      <c r="Q26" s="4"/>
      <c r="R26" s="4"/>
      <c r="S26" s="4"/>
      <c r="T26" s="4"/>
      <c r="U26" s="4"/>
      <c r="V26" s="4"/>
      <c r="W26" s="4"/>
      <c r="X26" s="4"/>
      <c r="Y26" s="4"/>
      <c r="Z26" s="4"/>
      <c r="AA26" s="4"/>
      <c r="AB26" s="4"/>
      <c r="AC26" s="4"/>
      <c r="AD26" s="4"/>
    </row>
    <row r="27" spans="1:30" ht="15.75" thickBot="1" x14ac:dyDescent="0.3">
      <c r="A27" s="251" t="s">
        <v>127</v>
      </c>
      <c r="B27" s="252" t="s">
        <v>158</v>
      </c>
      <c r="C27" s="253" t="s">
        <v>237</v>
      </c>
      <c r="D27" s="253" t="s">
        <v>201</v>
      </c>
      <c r="E27" s="253" t="s">
        <v>92</v>
      </c>
      <c r="F27" s="254" t="s">
        <v>157</v>
      </c>
      <c r="G27" s="4"/>
      <c r="H27" s="4"/>
      <c r="I27" s="4"/>
      <c r="J27" s="4"/>
      <c r="K27" s="4"/>
      <c r="L27" s="4"/>
      <c r="M27" s="4"/>
      <c r="N27" s="4"/>
      <c r="O27" s="4"/>
      <c r="P27" s="4"/>
      <c r="Q27" s="4"/>
      <c r="R27" s="4"/>
      <c r="S27" s="4"/>
      <c r="T27" s="4"/>
      <c r="U27" s="4"/>
      <c r="V27" s="4"/>
      <c r="W27" s="4"/>
      <c r="X27" s="4"/>
      <c r="Y27" s="4"/>
      <c r="Z27" s="4"/>
      <c r="AA27" s="4"/>
      <c r="AB27" s="4"/>
      <c r="AC27" s="4"/>
      <c r="AD27" s="4"/>
    </row>
    <row r="28" spans="1:30" x14ac:dyDescent="0.25">
      <c r="A28" s="232" t="s">
        <v>152</v>
      </c>
      <c r="B28" s="14"/>
      <c r="C28" s="35">
        <f>$B$23*B28</f>
        <v>0</v>
      </c>
      <c r="D28" s="255"/>
      <c r="E28" s="207" t="str">
        <f>IFERROR("",D28/$B$23)</f>
        <v/>
      </c>
      <c r="F28" s="256">
        <f>C28-D28</f>
        <v>0</v>
      </c>
      <c r="G28" s="4"/>
      <c r="H28" s="4"/>
      <c r="I28" s="4"/>
      <c r="J28" s="4"/>
      <c r="K28" s="4"/>
      <c r="L28" s="4"/>
      <c r="M28" s="4"/>
      <c r="N28" s="4"/>
      <c r="O28" s="4"/>
      <c r="P28" s="4"/>
      <c r="Q28" s="4"/>
      <c r="R28" s="4"/>
      <c r="S28" s="4"/>
      <c r="T28" s="4"/>
      <c r="U28" s="4"/>
      <c r="V28" s="4"/>
      <c r="W28" s="4"/>
      <c r="X28" s="4"/>
      <c r="Y28" s="4"/>
      <c r="Z28" s="4"/>
      <c r="AA28" s="4"/>
      <c r="AB28" s="4"/>
      <c r="AC28" s="4"/>
      <c r="AD28" s="4"/>
    </row>
    <row r="29" spans="1:30" x14ac:dyDescent="0.25">
      <c r="A29" s="232" t="s">
        <v>153</v>
      </c>
      <c r="B29" s="14"/>
      <c r="C29" s="35">
        <f>$B$23*B29</f>
        <v>0</v>
      </c>
      <c r="D29" s="255"/>
      <c r="E29" s="207" t="str">
        <f>IFERROR("",D29/$B$23)</f>
        <v/>
      </c>
      <c r="F29" s="256">
        <f t="shared" ref="F29" si="0">C29-D29</f>
        <v>0</v>
      </c>
      <c r="G29" s="4"/>
      <c r="H29" s="4"/>
      <c r="I29" s="4"/>
      <c r="J29" s="4"/>
      <c r="K29" s="4"/>
      <c r="L29" s="4"/>
      <c r="M29" s="4"/>
      <c r="N29" s="4"/>
      <c r="O29" s="4"/>
      <c r="P29" s="4"/>
      <c r="Q29" s="4"/>
      <c r="R29" s="4"/>
      <c r="S29" s="4"/>
      <c r="T29" s="4"/>
      <c r="U29" s="4"/>
      <c r="V29" s="4"/>
      <c r="W29" s="4"/>
      <c r="X29" s="4"/>
      <c r="Y29" s="4"/>
      <c r="Z29" s="4"/>
      <c r="AA29" s="4"/>
      <c r="AB29" s="4"/>
      <c r="AC29" s="4"/>
      <c r="AD29" s="4"/>
    </row>
    <row r="30" spans="1:30" x14ac:dyDescent="0.25">
      <c r="A30" s="232" t="s">
        <v>125</v>
      </c>
      <c r="B30" s="14"/>
      <c r="C30" s="35">
        <f>$B$23*B30</f>
        <v>0</v>
      </c>
      <c r="D30" s="255"/>
      <c r="E30" s="207" t="str">
        <f>IFERROR("",D30/$B$23)</f>
        <v/>
      </c>
      <c r="F30" s="256">
        <f>D30-C30</f>
        <v>0</v>
      </c>
      <c r="G30" s="4"/>
      <c r="H30" s="4"/>
      <c r="I30" s="4"/>
      <c r="J30" s="4"/>
      <c r="K30" s="4"/>
      <c r="L30" s="4"/>
      <c r="M30" s="4"/>
      <c r="N30" s="4"/>
      <c r="O30" s="4"/>
      <c r="P30" s="4"/>
      <c r="Q30" s="4"/>
      <c r="R30" s="4"/>
      <c r="S30" s="4"/>
      <c r="T30" s="4"/>
      <c r="U30" s="4"/>
      <c r="V30" s="4"/>
      <c r="W30" s="4"/>
      <c r="X30" s="4"/>
      <c r="Y30" s="4"/>
      <c r="Z30" s="4"/>
      <c r="AA30" s="4"/>
      <c r="AB30" s="4"/>
      <c r="AC30" s="4"/>
      <c r="AD30" s="4"/>
    </row>
    <row r="31" spans="1:30" ht="15.75" thickBot="1" x14ac:dyDescent="0.3">
      <c r="A31" s="244"/>
      <c r="B31" s="257"/>
      <c r="C31" s="258"/>
      <c r="D31" s="57"/>
      <c r="E31" s="57"/>
      <c r="F31" s="259"/>
      <c r="G31" s="4"/>
      <c r="H31" s="4"/>
      <c r="I31" s="4"/>
      <c r="J31" s="4"/>
      <c r="K31" s="4"/>
      <c r="L31" s="4"/>
      <c r="M31" s="4"/>
      <c r="N31" s="4"/>
      <c r="O31" s="4"/>
      <c r="P31" s="4"/>
      <c r="Q31" s="4"/>
      <c r="R31" s="4"/>
      <c r="S31" s="4"/>
      <c r="T31" s="4"/>
      <c r="U31" s="4"/>
      <c r="V31" s="4"/>
      <c r="W31" s="4"/>
      <c r="X31" s="4"/>
      <c r="Y31" s="4"/>
      <c r="Z31" s="4"/>
      <c r="AA31" s="4"/>
      <c r="AB31" s="4"/>
      <c r="AC31" s="4"/>
      <c r="AD31" s="4"/>
    </row>
    <row r="32" spans="1:30" ht="15.75" thickBot="1" x14ac:dyDescent="0.3">
      <c r="A32" s="246" t="s">
        <v>154</v>
      </c>
      <c r="B32" s="247" t="s">
        <v>27</v>
      </c>
      <c r="C32" s="247" t="s">
        <v>155</v>
      </c>
      <c r="D32" s="248" t="s">
        <v>82</v>
      </c>
      <c r="E32" s="249" t="s">
        <v>156</v>
      </c>
      <c r="F32" s="250"/>
      <c r="G32" s="4"/>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205" t="s">
        <v>239</v>
      </c>
      <c r="B33" s="38"/>
      <c r="C33" s="14"/>
      <c r="D33" s="39">
        <f>B33*C33</f>
        <v>0</v>
      </c>
      <c r="E33" s="40"/>
      <c r="F33" s="41"/>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205" t="s">
        <v>240</v>
      </c>
      <c r="B34" s="38"/>
      <c r="C34" s="14"/>
      <c r="D34" s="39">
        <f t="shared" ref="D34:D37" si="1">B34*C34</f>
        <v>0</v>
      </c>
      <c r="E34" s="42"/>
      <c r="F34" s="41"/>
      <c r="G34" s="4"/>
      <c r="H34" s="4"/>
      <c r="I34" s="4"/>
      <c r="J34" s="4"/>
      <c r="K34" s="4"/>
      <c r="L34" s="4"/>
      <c r="M34" s="4"/>
      <c r="N34" s="4"/>
      <c r="O34" s="4"/>
      <c r="P34" s="4"/>
      <c r="Q34" s="4"/>
      <c r="R34" s="4"/>
      <c r="S34" s="4"/>
      <c r="T34" s="4"/>
      <c r="U34" s="4"/>
      <c r="V34" s="4"/>
      <c r="W34" s="4"/>
      <c r="X34" s="4"/>
      <c r="Y34" s="4"/>
      <c r="Z34" s="4"/>
      <c r="AA34" s="4"/>
      <c r="AB34" s="4"/>
      <c r="AC34" s="4"/>
      <c r="AD34" s="4"/>
    </row>
    <row r="35" spans="1:30" x14ac:dyDescent="0.25">
      <c r="A35" s="205" t="s">
        <v>241</v>
      </c>
      <c r="B35" s="38"/>
      <c r="C35" s="14"/>
      <c r="D35" s="39">
        <f t="shared" si="1"/>
        <v>0</v>
      </c>
      <c r="E35" s="42"/>
      <c r="F35" s="41"/>
      <c r="G35" s="4"/>
      <c r="H35" s="4"/>
      <c r="I35" s="4"/>
      <c r="J35" s="4"/>
      <c r="K35" s="4"/>
      <c r="L35" s="4"/>
      <c r="M35" s="4"/>
      <c r="N35" s="4"/>
      <c r="O35" s="4"/>
      <c r="P35" s="4"/>
      <c r="Q35" s="4"/>
      <c r="R35" s="4"/>
      <c r="S35" s="4"/>
      <c r="T35" s="4"/>
      <c r="U35" s="4"/>
      <c r="V35" s="4"/>
      <c r="W35" s="4"/>
      <c r="X35" s="4"/>
      <c r="Y35" s="4"/>
      <c r="Z35" s="4"/>
      <c r="AA35" s="4"/>
      <c r="AB35" s="4"/>
      <c r="AC35" s="4"/>
      <c r="AD35" s="4"/>
    </row>
    <row r="36" spans="1:30" x14ac:dyDescent="0.25">
      <c r="A36" s="205" t="s">
        <v>242</v>
      </c>
      <c r="B36" s="38"/>
      <c r="C36" s="14"/>
      <c r="D36" s="39">
        <f t="shared" si="1"/>
        <v>0</v>
      </c>
      <c r="E36" s="42"/>
      <c r="F36" s="41"/>
      <c r="G36" s="4"/>
      <c r="H36" s="4"/>
      <c r="I36" s="4"/>
      <c r="J36" s="4"/>
      <c r="K36" s="4"/>
      <c r="L36" s="4"/>
      <c r="M36" s="4"/>
      <c r="N36" s="4"/>
      <c r="O36" s="4"/>
      <c r="P36" s="4"/>
      <c r="Q36" s="4"/>
      <c r="R36" s="4"/>
      <c r="S36" s="4"/>
      <c r="T36" s="4"/>
      <c r="U36" s="4"/>
      <c r="V36" s="4"/>
      <c r="W36" s="4"/>
      <c r="X36" s="4"/>
      <c r="Y36" s="4"/>
      <c r="Z36" s="4"/>
      <c r="AA36" s="4"/>
      <c r="AB36" s="4"/>
      <c r="AC36" s="4"/>
      <c r="AD36" s="4"/>
    </row>
    <row r="37" spans="1:30" x14ac:dyDescent="0.25">
      <c r="A37" s="205" t="s">
        <v>243</v>
      </c>
      <c r="B37" s="38"/>
      <c r="C37" s="14"/>
      <c r="D37" s="39">
        <f t="shared" si="1"/>
        <v>0</v>
      </c>
      <c r="E37" s="42"/>
      <c r="F37" s="41"/>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8" t="s">
        <v>159</v>
      </c>
      <c r="B38" s="42"/>
      <c r="C38" s="42"/>
      <c r="D38" s="38">
        <f>B38*C38</f>
        <v>0</v>
      </c>
      <c r="E38" s="42"/>
      <c r="F38" s="43"/>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11" t="s">
        <v>26</v>
      </c>
      <c r="B39" s="44"/>
      <c r="C39" s="4"/>
      <c r="D39" s="45">
        <f>SUM(D33:D38)</f>
        <v>0</v>
      </c>
      <c r="E39" s="46">
        <f>D39-D38</f>
        <v>0</v>
      </c>
      <c r="F39" s="47"/>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11"/>
      <c r="B40" s="44"/>
      <c r="C40" s="4"/>
      <c r="D40" s="4"/>
      <c r="E40" s="4"/>
      <c r="F40" s="47"/>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48" t="s">
        <v>160</v>
      </c>
      <c r="B41" s="44"/>
      <c r="C41" s="206" t="s">
        <v>155</v>
      </c>
      <c r="D41" s="206" t="s">
        <v>82</v>
      </c>
      <c r="E41" s="4"/>
      <c r="F41" s="47"/>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25">
      <c r="A42" s="49" t="s">
        <v>161</v>
      </c>
      <c r="B42" s="44"/>
      <c r="C42" s="14"/>
      <c r="D42" s="39">
        <f>C42</f>
        <v>0</v>
      </c>
      <c r="E42" s="4"/>
      <c r="F42" s="47"/>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8" t="s">
        <v>41</v>
      </c>
      <c r="B43" s="44"/>
      <c r="C43" s="39">
        <f>B23-D29</f>
        <v>0</v>
      </c>
      <c r="D43" s="39">
        <f>C43</f>
        <v>0</v>
      </c>
      <c r="E43" s="4"/>
      <c r="F43" s="47"/>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8"/>
      <c r="B44" s="44"/>
      <c r="C44" s="4"/>
      <c r="D44" s="4"/>
      <c r="E44" s="4"/>
      <c r="F44" s="47"/>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11" t="s">
        <v>244</v>
      </c>
      <c r="B45" s="44"/>
      <c r="C45" s="4"/>
      <c r="D45" s="20">
        <f>SUM(D28,D42:D43)</f>
        <v>0</v>
      </c>
      <c r="E45" s="208" t="s">
        <v>245</v>
      </c>
      <c r="F45" s="47"/>
      <c r="G45" s="4"/>
      <c r="H45" s="4"/>
      <c r="I45" s="4"/>
      <c r="J45" s="4"/>
      <c r="K45" s="4"/>
      <c r="L45" s="4"/>
      <c r="M45" s="4"/>
      <c r="N45" s="4"/>
      <c r="O45" s="4"/>
      <c r="P45" s="4"/>
      <c r="Q45" s="4"/>
      <c r="R45" s="4"/>
      <c r="S45" s="4"/>
      <c r="T45" s="4"/>
      <c r="U45" s="4"/>
      <c r="V45" s="4"/>
      <c r="W45" s="4"/>
      <c r="X45" s="4"/>
      <c r="Y45" s="4"/>
      <c r="Z45" s="4"/>
      <c r="AA45" s="4"/>
      <c r="AB45" s="4"/>
      <c r="AC45" s="4"/>
      <c r="AD45" s="4"/>
    </row>
    <row r="46" spans="1:30" ht="15.75" thickBot="1" x14ac:dyDescent="0.3">
      <c r="A46" s="11"/>
      <c r="B46" s="44"/>
      <c r="C46" s="4"/>
      <c r="D46" s="4"/>
      <c r="E46" s="4"/>
      <c r="F46" s="47"/>
      <c r="G46" s="4"/>
      <c r="H46" s="4"/>
      <c r="I46" s="4"/>
      <c r="J46" s="4"/>
      <c r="K46" s="4"/>
      <c r="L46" s="4"/>
      <c r="M46" s="4"/>
      <c r="N46" s="4"/>
      <c r="O46" s="4"/>
      <c r="P46" s="4"/>
      <c r="Q46" s="4"/>
      <c r="R46" s="4"/>
      <c r="S46" s="4"/>
      <c r="T46" s="4"/>
      <c r="U46" s="4"/>
      <c r="V46" s="4"/>
      <c r="W46" s="4"/>
      <c r="X46" s="4"/>
      <c r="Y46" s="4"/>
      <c r="Z46" s="4"/>
      <c r="AA46" s="4"/>
      <c r="AB46" s="4"/>
      <c r="AC46" s="4"/>
      <c r="AD46" s="4"/>
    </row>
    <row r="47" spans="1:30" ht="15.75" thickBot="1" x14ac:dyDescent="0.3">
      <c r="A47" s="267" t="s">
        <v>162</v>
      </c>
      <c r="B47" s="268"/>
      <c r="C47" s="268"/>
      <c r="D47" s="268"/>
      <c r="E47" s="268"/>
      <c r="F47" s="269"/>
      <c r="G47" s="4"/>
      <c r="H47" s="4"/>
      <c r="I47" s="4"/>
      <c r="J47" s="4"/>
      <c r="K47" s="4"/>
      <c r="L47" s="4"/>
      <c r="N47" s="4"/>
      <c r="O47" s="4"/>
      <c r="P47" s="4"/>
      <c r="Q47" s="4"/>
      <c r="R47" s="95"/>
      <c r="S47" s="4"/>
      <c r="T47" s="4"/>
      <c r="U47" s="4"/>
      <c r="V47" s="4"/>
      <c r="W47" s="96"/>
      <c r="X47" s="4"/>
      <c r="Y47" s="96"/>
      <c r="Z47" s="4"/>
      <c r="AA47" s="4"/>
      <c r="AB47" s="96"/>
      <c r="AC47" s="4"/>
      <c r="AD47" s="4"/>
    </row>
    <row r="48" spans="1:30" ht="15.75" thickTop="1" x14ac:dyDescent="0.25">
      <c r="A48" s="278"/>
      <c r="B48" s="279"/>
      <c r="C48" s="279"/>
      <c r="D48" s="279"/>
      <c r="E48" s="279"/>
      <c r="F48" s="280"/>
      <c r="G48" s="4"/>
      <c r="H48" s="4"/>
      <c r="I48" s="4"/>
      <c r="J48" s="4"/>
      <c r="K48" s="4"/>
      <c r="L48" s="4"/>
      <c r="M48" s="4"/>
      <c r="N48" s="4"/>
      <c r="O48" s="4"/>
      <c r="P48" s="4"/>
      <c r="Q48" s="4"/>
      <c r="R48" s="95"/>
      <c r="S48" s="4"/>
      <c r="T48" s="4"/>
      <c r="U48" s="4"/>
      <c r="V48" s="4"/>
      <c r="W48" s="96"/>
      <c r="X48" s="4"/>
      <c r="Y48" s="96"/>
      <c r="Z48" s="4"/>
      <c r="AA48" s="4"/>
      <c r="AB48" s="96"/>
      <c r="AC48" s="4"/>
      <c r="AD48" s="4"/>
    </row>
    <row r="49" spans="1:32" x14ac:dyDescent="0.25">
      <c r="A49" s="278"/>
      <c r="B49" s="279"/>
      <c r="C49" s="279"/>
      <c r="D49" s="279"/>
      <c r="E49" s="279"/>
      <c r="F49" s="280"/>
      <c r="G49" s="4"/>
      <c r="H49" s="4"/>
      <c r="I49" s="4"/>
      <c r="J49" s="4"/>
      <c r="K49" s="4"/>
      <c r="L49" s="4"/>
      <c r="M49" s="4"/>
      <c r="N49" s="4"/>
      <c r="O49" s="4"/>
      <c r="P49" s="4"/>
      <c r="Q49" s="4"/>
      <c r="R49" s="4"/>
      <c r="S49" s="4"/>
      <c r="T49" s="4"/>
      <c r="U49" s="4"/>
      <c r="V49" s="4"/>
      <c r="W49" s="4"/>
      <c r="X49" s="4"/>
      <c r="Y49" s="4"/>
      <c r="Z49" s="4"/>
      <c r="AA49" s="4"/>
      <c r="AB49" s="4"/>
      <c r="AC49" s="4"/>
      <c r="AD49" s="4"/>
    </row>
    <row r="50" spans="1:32" x14ac:dyDescent="0.25">
      <c r="A50" s="278"/>
      <c r="B50" s="279"/>
      <c r="C50" s="279"/>
      <c r="D50" s="279"/>
      <c r="E50" s="279"/>
      <c r="F50" s="280"/>
      <c r="G50" s="4"/>
      <c r="H50" s="4"/>
      <c r="I50" s="4"/>
      <c r="J50" s="4"/>
      <c r="K50" s="4"/>
      <c r="L50" s="4"/>
      <c r="M50" s="4"/>
      <c r="N50" s="4"/>
      <c r="O50" s="4"/>
      <c r="P50" s="4"/>
      <c r="Q50" s="4"/>
      <c r="R50" s="4"/>
      <c r="S50" s="4"/>
      <c r="T50" s="4"/>
      <c r="U50" s="4"/>
      <c r="V50" s="4"/>
      <c r="W50" s="4"/>
      <c r="X50" s="4"/>
      <c r="Y50" s="4"/>
      <c r="Z50" s="4"/>
      <c r="AA50" s="4"/>
      <c r="AB50" s="4"/>
      <c r="AC50" s="4"/>
      <c r="AD50" s="4"/>
    </row>
    <row r="51" spans="1:32" x14ac:dyDescent="0.25">
      <c r="A51" s="278"/>
      <c r="B51" s="279"/>
      <c r="C51" s="279"/>
      <c r="D51" s="279"/>
      <c r="E51" s="279"/>
      <c r="F51" s="280"/>
      <c r="G51" s="4"/>
      <c r="H51" s="4"/>
      <c r="I51" s="4"/>
      <c r="J51" s="4"/>
      <c r="K51" s="4"/>
      <c r="L51" s="4"/>
      <c r="M51" s="4"/>
      <c r="N51" s="4"/>
      <c r="O51" s="4"/>
      <c r="P51" s="4"/>
      <c r="Q51" s="4"/>
      <c r="R51" s="4"/>
      <c r="S51" s="4"/>
      <c r="T51" s="4"/>
      <c r="U51" s="4"/>
      <c r="V51" s="4"/>
      <c r="W51" s="4"/>
      <c r="X51" s="4"/>
      <c r="Y51" s="4"/>
      <c r="Z51" s="4"/>
      <c r="AA51" s="4"/>
      <c r="AB51" s="4"/>
      <c r="AC51" s="4"/>
      <c r="AD51" s="4"/>
    </row>
    <row r="52" spans="1:32" x14ac:dyDescent="0.25">
      <c r="A52" s="278"/>
      <c r="B52" s="279"/>
      <c r="C52" s="279"/>
      <c r="D52" s="279"/>
      <c r="E52" s="279"/>
      <c r="F52" s="280"/>
      <c r="G52" s="4"/>
      <c r="H52" s="4"/>
      <c r="I52" s="4"/>
      <c r="J52" s="4"/>
      <c r="K52" s="4"/>
      <c r="L52" s="4"/>
      <c r="M52" s="4"/>
      <c r="N52" s="4"/>
      <c r="O52" s="4"/>
      <c r="P52" s="4"/>
      <c r="Q52" s="4"/>
      <c r="R52" s="4"/>
      <c r="S52" s="4"/>
      <c r="T52" s="4"/>
      <c r="U52" s="4"/>
      <c r="V52" s="4"/>
      <c r="W52" s="4"/>
      <c r="X52" s="4"/>
      <c r="Y52" s="4"/>
      <c r="Z52" s="4"/>
      <c r="AA52" s="4"/>
      <c r="AB52" s="4"/>
      <c r="AC52" s="4"/>
      <c r="AD52" s="4"/>
    </row>
    <row r="53" spans="1:32" x14ac:dyDescent="0.25">
      <c r="A53" s="278"/>
      <c r="B53" s="279"/>
      <c r="C53" s="279"/>
      <c r="D53" s="279"/>
      <c r="E53" s="279"/>
      <c r="F53" s="280"/>
      <c r="G53" s="4"/>
      <c r="H53" s="4"/>
      <c r="I53" s="4"/>
      <c r="J53" s="4"/>
      <c r="K53" s="4"/>
      <c r="L53" s="4"/>
      <c r="M53" s="4"/>
      <c r="N53" s="4"/>
      <c r="O53" s="4"/>
      <c r="P53" s="4"/>
      <c r="Q53" s="4"/>
      <c r="R53" s="4"/>
      <c r="S53" s="4"/>
      <c r="T53" s="4"/>
      <c r="U53" s="4"/>
      <c r="V53" s="4"/>
      <c r="W53" s="4"/>
      <c r="X53" s="4"/>
      <c r="Y53" s="4"/>
      <c r="Z53" s="4"/>
      <c r="AA53" s="4"/>
      <c r="AB53" s="4"/>
      <c r="AC53" s="4"/>
      <c r="AD53" s="4"/>
    </row>
    <row r="54" spans="1:32" ht="15.75" thickBot="1" x14ac:dyDescent="0.3">
      <c r="A54" s="232"/>
      <c r="B54" s="50"/>
      <c r="C54" s="36"/>
      <c r="D54" s="36"/>
      <c r="E54" s="37"/>
      <c r="F54" s="233"/>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5" customHeight="1" thickTop="1" thickBot="1" x14ac:dyDescent="0.3">
      <c r="A55" s="270" t="s">
        <v>39</v>
      </c>
      <c r="B55" s="271"/>
      <c r="C55" s="271"/>
      <c r="D55" s="271"/>
      <c r="E55" s="271"/>
      <c r="F55" s="272"/>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21" customHeight="1" thickTop="1" x14ac:dyDescent="0.25">
      <c r="A56" s="232"/>
      <c r="B56" s="4"/>
      <c r="C56" s="51" t="s">
        <v>212</v>
      </c>
      <c r="D56" s="51" t="s">
        <v>214</v>
      </c>
      <c r="E56" s="1"/>
      <c r="F56" s="23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5.75" thickBot="1" x14ac:dyDescent="0.3">
      <c r="A57" s="235" t="s">
        <v>2</v>
      </c>
      <c r="B57" s="4" t="s">
        <v>256</v>
      </c>
      <c r="C57" s="236">
        <f>'Revenue '!F35</f>
        <v>0</v>
      </c>
      <c r="D57" s="52">
        <f>C57/1.15</f>
        <v>0</v>
      </c>
      <c r="E57" s="53" t="s">
        <v>222</v>
      </c>
      <c r="F57" s="237">
        <f>'Revenue '!F35</f>
        <v>0</v>
      </c>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6.5" thickTop="1" thickBot="1" x14ac:dyDescent="0.3">
      <c r="A58" s="235"/>
      <c r="B58" s="4" t="s">
        <v>213</v>
      </c>
      <c r="C58" s="238" t="e">
        <f>'Revenue '!F37</f>
        <v>#DIV/0!</v>
      </c>
      <c r="D58" s="54" t="e">
        <f>C58/1.15</f>
        <v>#DIV/0!</v>
      </c>
      <c r="E58" s="4"/>
      <c r="F58" s="239"/>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0.9" customHeight="1" thickTop="1" x14ac:dyDescent="0.25">
      <c r="A59" s="232"/>
      <c r="B59" s="4"/>
      <c r="C59" s="4"/>
      <c r="D59" s="50"/>
      <c r="E59" s="4"/>
      <c r="F59" s="240"/>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28.9" customHeight="1" x14ac:dyDescent="0.25">
      <c r="A60" s="241"/>
      <c r="B60" s="4"/>
      <c r="C60" s="4"/>
      <c r="D60" s="50"/>
      <c r="E60" s="242" t="s">
        <v>220</v>
      </c>
      <c r="F60" s="243">
        <f>F62-F57</f>
        <v>0</v>
      </c>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0.9" customHeight="1" x14ac:dyDescent="0.25">
      <c r="A61" s="232"/>
      <c r="B61" s="4"/>
      <c r="C61" s="4"/>
      <c r="D61" s="50"/>
      <c r="E61" s="4"/>
      <c r="F61" s="240"/>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x14ac:dyDescent="0.25">
      <c r="A62" s="235" t="s">
        <v>4</v>
      </c>
      <c r="B62" s="4"/>
      <c r="C62" s="4"/>
      <c r="D62" s="51"/>
      <c r="E62" s="53" t="s">
        <v>221</v>
      </c>
      <c r="F62" s="243">
        <f>F57/1.15</f>
        <v>0</v>
      </c>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5.75" thickBot="1" x14ac:dyDescent="0.3">
      <c r="A63" s="244"/>
      <c r="B63" s="57"/>
      <c r="C63" s="57"/>
      <c r="D63" s="58"/>
      <c r="E63" s="59"/>
      <c r="F63" s="245"/>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21" customHeight="1" thickBot="1" x14ac:dyDescent="0.3">
      <c r="A64" s="11"/>
      <c r="B64" s="4"/>
      <c r="C64" s="4"/>
      <c r="D64" s="50"/>
      <c r="E64" s="4"/>
      <c r="F64" s="56"/>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5" customHeight="1" thickBot="1" x14ac:dyDescent="0.3">
      <c r="A65" s="273" t="s">
        <v>5</v>
      </c>
      <c r="B65" s="274"/>
      <c r="C65" s="274"/>
      <c r="D65" s="274"/>
      <c r="E65" s="274"/>
      <c r="F65" s="275"/>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9" customHeight="1" thickTop="1" x14ac:dyDescent="0.25">
      <c r="A66" s="11"/>
      <c r="B66" s="4"/>
      <c r="C66" s="4"/>
      <c r="D66" s="50"/>
      <c r="E66" s="60"/>
      <c r="F66" s="56"/>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x14ac:dyDescent="0.25">
      <c r="A67" s="11" t="s">
        <v>6</v>
      </c>
      <c r="B67" s="4" t="s">
        <v>223</v>
      </c>
      <c r="C67" s="4"/>
      <c r="D67" s="50"/>
      <c r="E67" s="79" t="s">
        <v>58</v>
      </c>
      <c r="F67" s="80">
        <f>F68*1.15</f>
        <v>0</v>
      </c>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x14ac:dyDescent="0.25">
      <c r="A68" s="11"/>
      <c r="B68" s="4" t="s">
        <v>224</v>
      </c>
      <c r="C68" s="81"/>
      <c r="D68" s="82"/>
      <c r="E68" s="83"/>
      <c r="F68" s="80">
        <f>Costs!G21</f>
        <v>0</v>
      </c>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x14ac:dyDescent="0.25">
      <c r="A69" s="11"/>
      <c r="B69" s="4" t="s">
        <v>7</v>
      </c>
      <c r="C69" s="4"/>
      <c r="D69" s="84">
        <v>80</v>
      </c>
      <c r="F69" s="80">
        <f>SUM(Costs!G22:G25)</f>
        <v>0</v>
      </c>
      <c r="G69" s="4"/>
      <c r="H69" s="4"/>
      <c r="I69" s="4"/>
      <c r="J69" s="4"/>
      <c r="K69" s="4"/>
      <c r="L69" s="4"/>
      <c r="M69" s="4"/>
      <c r="N69" s="4"/>
      <c r="O69" s="4"/>
      <c r="P69" s="4"/>
      <c r="Q69" s="60"/>
      <c r="R69" s="4"/>
      <c r="S69" s="4"/>
      <c r="T69" s="60"/>
      <c r="U69" s="4"/>
      <c r="V69" s="4"/>
      <c r="W69" s="4"/>
      <c r="X69" s="4"/>
      <c r="Y69" s="4"/>
      <c r="Z69" s="4"/>
      <c r="AA69" s="4"/>
      <c r="AB69" s="4"/>
      <c r="AC69" s="4"/>
      <c r="AD69" s="4"/>
      <c r="AE69" s="4"/>
      <c r="AF69" s="4"/>
    </row>
    <row r="70" spans="1:32" x14ac:dyDescent="0.25">
      <c r="A70" s="11"/>
      <c r="B70" s="4"/>
      <c r="C70" s="4"/>
      <c r="D70" s="51"/>
      <c r="E70" s="85" t="e">
        <f>F70/$F$102</f>
        <v>#DIV/0!</v>
      </c>
      <c r="F70" s="80">
        <f>SUM(F68:F69)</f>
        <v>0</v>
      </c>
      <c r="G70" s="4"/>
      <c r="H70" s="4"/>
      <c r="I70" s="4"/>
      <c r="J70" s="4"/>
      <c r="K70" s="4"/>
      <c r="L70" s="4"/>
      <c r="M70" s="4"/>
      <c r="N70" s="4"/>
      <c r="O70" s="4"/>
      <c r="P70" s="4"/>
      <c r="Q70" s="60"/>
      <c r="R70" s="4"/>
      <c r="S70" s="4"/>
      <c r="T70" s="60"/>
      <c r="U70" s="4"/>
      <c r="V70" s="4"/>
      <c r="W70" s="4"/>
      <c r="X70" s="4"/>
      <c r="Y70" s="4"/>
      <c r="Z70" s="4"/>
      <c r="AA70" s="4"/>
      <c r="AB70" s="4"/>
      <c r="AC70" s="4"/>
      <c r="AD70" s="4"/>
      <c r="AE70" s="4"/>
      <c r="AF70" s="4"/>
    </row>
    <row r="71" spans="1:32" x14ac:dyDescent="0.25">
      <c r="A71" s="11"/>
      <c r="B71" s="4"/>
      <c r="C71" s="4"/>
      <c r="D71" s="51"/>
      <c r="E71" s="86"/>
      <c r="F71" s="62"/>
      <c r="G71" s="4"/>
      <c r="H71" s="4"/>
      <c r="I71" s="4"/>
      <c r="J71" s="4"/>
      <c r="K71" s="4"/>
      <c r="L71" s="4"/>
      <c r="M71" s="4"/>
      <c r="N71" s="4"/>
      <c r="O71" s="4"/>
      <c r="P71" s="4"/>
      <c r="Q71" s="60"/>
      <c r="R71" s="4"/>
      <c r="S71" s="4"/>
      <c r="T71" s="60"/>
      <c r="U71" s="4"/>
      <c r="V71" s="4"/>
      <c r="W71" s="4"/>
      <c r="X71" s="4"/>
      <c r="Y71" s="4"/>
      <c r="Z71" s="4"/>
      <c r="AA71" s="4"/>
      <c r="AB71" s="4"/>
      <c r="AC71" s="4"/>
      <c r="AD71" s="4"/>
      <c r="AE71" s="4"/>
      <c r="AF71" s="4"/>
    </row>
    <row r="72" spans="1:32" x14ac:dyDescent="0.25">
      <c r="A72" s="11" t="s">
        <v>205</v>
      </c>
      <c r="B72" s="4"/>
      <c r="C72" s="4"/>
      <c r="D72" s="51"/>
      <c r="E72" s="85" t="e">
        <f>F72/$F$102</f>
        <v>#DIV/0!</v>
      </c>
      <c r="F72" s="87">
        <f>Costs!H62</f>
        <v>0</v>
      </c>
      <c r="G72" s="4"/>
      <c r="H72" s="4"/>
      <c r="I72" s="4"/>
      <c r="J72" s="4"/>
      <c r="K72" s="4"/>
      <c r="L72" s="4"/>
      <c r="M72" s="4"/>
      <c r="N72" s="4"/>
      <c r="O72" s="4"/>
      <c r="P72" s="4"/>
      <c r="Q72" s="60"/>
      <c r="R72" s="4"/>
      <c r="S72" s="4"/>
      <c r="T72" s="60"/>
      <c r="U72" s="4"/>
      <c r="V72" s="4"/>
      <c r="W72" s="4"/>
      <c r="X72" s="4"/>
      <c r="Y72" s="4"/>
      <c r="Z72" s="4"/>
      <c r="AA72" s="4"/>
      <c r="AB72" s="4"/>
      <c r="AC72" s="4"/>
      <c r="AD72" s="4"/>
      <c r="AE72" s="4"/>
      <c r="AF72" s="4"/>
    </row>
    <row r="73" spans="1:32" x14ac:dyDescent="0.25">
      <c r="A73" s="11"/>
      <c r="B73" s="4"/>
      <c r="C73" s="4"/>
      <c r="D73" s="51"/>
      <c r="E73" s="86"/>
      <c r="F73" s="62"/>
      <c r="G73" s="4"/>
      <c r="H73" s="4"/>
      <c r="I73" s="4"/>
      <c r="J73" s="4"/>
      <c r="K73" s="4"/>
      <c r="L73" s="4"/>
      <c r="M73" s="4"/>
      <c r="N73" s="4"/>
      <c r="O73" s="4"/>
      <c r="P73" s="4"/>
      <c r="Q73" s="60"/>
      <c r="R73" s="4"/>
      <c r="S73" s="4"/>
      <c r="T73" s="60"/>
      <c r="U73" s="4"/>
      <c r="V73" s="4"/>
      <c r="W73" s="4"/>
      <c r="X73" s="4"/>
      <c r="Y73" s="4"/>
      <c r="Z73" s="4"/>
      <c r="AA73" s="4"/>
      <c r="AB73" s="4"/>
      <c r="AC73" s="4"/>
      <c r="AD73" s="4"/>
      <c r="AE73" s="4"/>
      <c r="AF73" s="4"/>
    </row>
    <row r="74" spans="1:32" x14ac:dyDescent="0.25">
      <c r="A74" s="11" t="s">
        <v>13</v>
      </c>
      <c r="B74" s="4"/>
      <c r="C74" s="4"/>
      <c r="D74" s="51"/>
      <c r="E74" s="85" t="e">
        <f>F74/F102</f>
        <v>#DIV/0!</v>
      </c>
      <c r="F74" s="87">
        <f>Costs!H71</f>
        <v>0</v>
      </c>
      <c r="G74" s="4"/>
      <c r="H74" s="4"/>
      <c r="I74" s="4"/>
      <c r="J74" s="4"/>
      <c r="K74" s="4"/>
      <c r="L74" s="4"/>
      <c r="M74" s="4"/>
      <c r="N74" s="4"/>
      <c r="O74" s="4"/>
      <c r="P74" s="4"/>
      <c r="Q74" s="60"/>
      <c r="R74" s="4"/>
      <c r="S74" s="4"/>
      <c r="T74" s="60"/>
      <c r="U74" s="4"/>
      <c r="V74" s="4"/>
      <c r="W74" s="4"/>
      <c r="X74" s="4"/>
      <c r="Y74" s="4"/>
      <c r="Z74" s="4"/>
      <c r="AA74" s="4"/>
      <c r="AB74" s="4"/>
      <c r="AC74" s="4"/>
      <c r="AD74" s="4"/>
      <c r="AE74" s="4"/>
      <c r="AF74" s="4"/>
    </row>
    <row r="75" spans="1:32" x14ac:dyDescent="0.25">
      <c r="A75" s="11"/>
      <c r="B75" s="4"/>
      <c r="C75" s="4"/>
      <c r="D75" s="51"/>
      <c r="E75" s="86"/>
      <c r="F75" s="62"/>
      <c r="G75" s="4"/>
      <c r="H75" s="4"/>
      <c r="I75" s="4"/>
      <c r="J75" s="4"/>
      <c r="K75" s="4"/>
      <c r="L75" s="4"/>
      <c r="M75" s="4"/>
      <c r="N75" s="4"/>
      <c r="O75" s="4"/>
      <c r="P75" s="4"/>
      <c r="Q75" s="60"/>
      <c r="R75" s="4"/>
      <c r="S75" s="4"/>
      <c r="T75" s="60"/>
      <c r="U75" s="4"/>
      <c r="V75" s="4"/>
      <c r="W75" s="4"/>
      <c r="X75" s="4"/>
      <c r="Y75" s="4"/>
      <c r="Z75" s="4"/>
      <c r="AA75" s="4"/>
      <c r="AB75" s="4"/>
      <c r="AC75" s="4"/>
      <c r="AD75" s="4"/>
      <c r="AE75" s="4"/>
      <c r="AF75" s="4"/>
    </row>
    <row r="76" spans="1:32" x14ac:dyDescent="0.25">
      <c r="A76" s="11" t="s">
        <v>3</v>
      </c>
      <c r="B76" s="4"/>
      <c r="D76" s="63"/>
      <c r="E76" s="85" t="e">
        <f>F76/F102</f>
        <v>#DIV/0!</v>
      </c>
      <c r="F76" s="87">
        <f>SUM(Costs!H75:H76)</f>
        <v>0</v>
      </c>
      <c r="G76" s="4"/>
      <c r="H76" s="4"/>
      <c r="I76" s="4"/>
      <c r="J76" s="4"/>
      <c r="K76" s="4"/>
      <c r="L76" s="4"/>
      <c r="M76" s="4"/>
      <c r="N76" s="4"/>
      <c r="O76" s="4"/>
      <c r="P76" s="4"/>
      <c r="Q76" s="60"/>
      <c r="R76" s="4"/>
      <c r="S76" s="4"/>
      <c r="T76" s="60"/>
      <c r="U76" s="4"/>
      <c r="V76" s="4"/>
      <c r="W76" s="4"/>
      <c r="X76" s="4"/>
      <c r="Y76" s="4"/>
      <c r="Z76" s="4"/>
      <c r="AA76" s="4"/>
      <c r="AB76" s="4"/>
      <c r="AC76" s="4"/>
      <c r="AD76" s="4"/>
      <c r="AE76" s="4"/>
      <c r="AF76" s="4"/>
    </row>
    <row r="77" spans="1:32" x14ac:dyDescent="0.25">
      <c r="A77" s="11"/>
      <c r="B77" s="4"/>
      <c r="C77" s="4"/>
      <c r="D77" s="51"/>
      <c r="E77" s="83"/>
      <c r="F77" s="62"/>
      <c r="G77" s="4"/>
      <c r="H77" s="4"/>
      <c r="I77" s="4"/>
      <c r="J77" s="4"/>
      <c r="K77" s="4"/>
      <c r="L77" s="4"/>
      <c r="M77" s="4"/>
      <c r="N77" s="4"/>
      <c r="O77" s="4"/>
      <c r="P77" s="4"/>
      <c r="Q77" s="60"/>
      <c r="R77" s="4"/>
      <c r="S77" s="4"/>
      <c r="T77" s="60"/>
      <c r="U77" s="4"/>
      <c r="V77" s="4"/>
      <c r="W77" s="4"/>
      <c r="X77" s="4"/>
      <c r="Y77" s="4"/>
      <c r="Z77" s="4"/>
      <c r="AA77" s="4"/>
      <c r="AB77" s="4"/>
      <c r="AC77" s="4"/>
      <c r="AD77" s="4"/>
      <c r="AE77" s="4"/>
      <c r="AF77" s="4"/>
    </row>
    <row r="78" spans="1:32" x14ac:dyDescent="0.25">
      <c r="A78" s="11" t="s">
        <v>8</v>
      </c>
      <c r="B78" s="4"/>
      <c r="C78" s="4"/>
      <c r="D78" s="50"/>
      <c r="E78" s="60"/>
      <c r="F78" s="56"/>
      <c r="G78" s="4"/>
      <c r="H78" s="4"/>
      <c r="I78" s="4"/>
      <c r="J78" s="4"/>
      <c r="K78" s="4"/>
      <c r="L78" s="4"/>
      <c r="M78" s="4"/>
      <c r="N78" s="4"/>
      <c r="O78" s="4"/>
      <c r="P78" s="4"/>
      <c r="Q78" s="60"/>
      <c r="R78" s="4"/>
      <c r="S78" s="4"/>
      <c r="T78" s="60"/>
      <c r="U78" s="4"/>
      <c r="V78" s="4"/>
      <c r="W78" s="4"/>
      <c r="X78" s="4"/>
      <c r="Y78" s="4"/>
      <c r="Z78" s="4"/>
      <c r="AA78" s="4"/>
      <c r="AB78" s="4"/>
      <c r="AC78" s="4"/>
      <c r="AD78" s="4"/>
      <c r="AE78" s="4"/>
      <c r="AF78" s="4"/>
    </row>
    <row r="79" spans="1:32" x14ac:dyDescent="0.25">
      <c r="A79" s="11"/>
      <c r="B79" s="4" t="s">
        <v>9</v>
      </c>
      <c r="C79" s="4"/>
      <c r="E79" s="85" t="e">
        <f>F79/$F$102</f>
        <v>#DIV/0!</v>
      </c>
      <c r="F79" s="87">
        <f>SUM(Costs!H81)</f>
        <v>0</v>
      </c>
      <c r="G79" s="4"/>
      <c r="H79" s="4"/>
      <c r="I79" s="4"/>
      <c r="J79" s="4"/>
      <c r="K79" s="4"/>
      <c r="L79" s="4"/>
      <c r="M79" s="4"/>
      <c r="N79" s="4"/>
      <c r="O79" s="4"/>
      <c r="P79" s="4"/>
      <c r="Q79" s="60"/>
      <c r="R79" s="4"/>
      <c r="S79" s="4"/>
      <c r="T79" s="60"/>
      <c r="U79" s="4"/>
      <c r="V79" s="4"/>
      <c r="W79" s="4"/>
      <c r="X79" s="4"/>
      <c r="Y79" s="4"/>
      <c r="Z79" s="4"/>
      <c r="AA79" s="4"/>
      <c r="AB79" s="4"/>
      <c r="AC79" s="4"/>
      <c r="AD79" s="4"/>
      <c r="AE79" s="4"/>
      <c r="AF79" s="4"/>
    </row>
    <row r="80" spans="1:32" x14ac:dyDescent="0.25">
      <c r="A80" s="11"/>
      <c r="B80" s="4" t="s">
        <v>10</v>
      </c>
      <c r="C80" s="4"/>
      <c r="E80" s="85" t="e">
        <f>F80/$F$102</f>
        <v>#DIV/0!</v>
      </c>
      <c r="F80" s="87">
        <f>SUM(Costs!H88)</f>
        <v>0</v>
      </c>
      <c r="G80" s="4"/>
      <c r="H80" s="4"/>
      <c r="I80" s="4"/>
      <c r="J80" s="4"/>
      <c r="K80" s="4"/>
      <c r="L80" s="4"/>
      <c r="M80" s="4"/>
      <c r="N80" s="4"/>
      <c r="O80" s="4"/>
      <c r="P80" s="4"/>
      <c r="Q80" s="60"/>
      <c r="R80" s="4"/>
      <c r="S80" s="4"/>
      <c r="T80" s="60"/>
      <c r="U80" s="4"/>
      <c r="V80" s="4"/>
      <c r="W80" s="4"/>
      <c r="X80" s="4"/>
      <c r="Y80" s="4"/>
      <c r="Z80" s="4"/>
      <c r="AA80" s="4"/>
      <c r="AB80" s="4"/>
      <c r="AC80" s="4"/>
      <c r="AD80" s="4"/>
      <c r="AE80" s="4"/>
      <c r="AF80" s="4"/>
    </row>
    <row r="81" spans="1:32" x14ac:dyDescent="0.25">
      <c r="A81" s="11"/>
      <c r="B81" s="4" t="s">
        <v>11</v>
      </c>
      <c r="C81" s="4"/>
      <c r="E81" s="85" t="e">
        <f>F81/$F$102</f>
        <v>#DIV/0!</v>
      </c>
      <c r="F81" s="87">
        <f>SUM(Costs!H107)</f>
        <v>0</v>
      </c>
      <c r="G81" s="4"/>
      <c r="H81" s="4"/>
      <c r="I81" s="4"/>
      <c r="J81" s="4"/>
      <c r="K81" s="4"/>
      <c r="L81" s="4"/>
      <c r="M81" s="4"/>
      <c r="N81" s="4"/>
      <c r="O81" s="4"/>
      <c r="P81" s="4"/>
      <c r="Q81" s="60"/>
      <c r="R81" s="4"/>
      <c r="S81" s="4"/>
      <c r="T81" s="60"/>
      <c r="U81" s="4"/>
      <c r="V81" s="4"/>
      <c r="W81" s="4"/>
      <c r="X81" s="4"/>
      <c r="Y81" s="4"/>
      <c r="Z81" s="4"/>
      <c r="AA81" s="4"/>
      <c r="AB81" s="4"/>
      <c r="AC81" s="4"/>
      <c r="AD81" s="4"/>
      <c r="AE81" s="4"/>
      <c r="AF81" s="4"/>
    </row>
    <row r="82" spans="1:32" x14ac:dyDescent="0.25">
      <c r="A82" s="11"/>
      <c r="B82" s="167" t="s">
        <v>65</v>
      </c>
      <c r="C82" s="98">
        <f>Costs!E109</f>
        <v>0</v>
      </c>
      <c r="E82" s="85" t="e">
        <f>F82/$F$102</f>
        <v>#DIV/0!</v>
      </c>
      <c r="F82" s="87">
        <f>Costs!H109</f>
        <v>0</v>
      </c>
      <c r="G82" s="4"/>
      <c r="H82" s="4"/>
      <c r="I82" s="4"/>
      <c r="J82" s="4"/>
      <c r="K82" s="4"/>
      <c r="L82" s="4"/>
      <c r="M82" s="4"/>
      <c r="N82" s="4"/>
      <c r="O82" s="4"/>
      <c r="P82" s="4"/>
      <c r="Q82" s="60"/>
      <c r="R82" s="4"/>
      <c r="S82" s="4"/>
      <c r="T82" s="60"/>
      <c r="U82" s="4"/>
      <c r="V82" s="4"/>
      <c r="W82" s="4"/>
      <c r="X82" s="4"/>
      <c r="Y82" s="4"/>
      <c r="Z82" s="4"/>
      <c r="AA82" s="4"/>
      <c r="AB82" s="4"/>
      <c r="AC82" s="4"/>
      <c r="AD82" s="4"/>
      <c r="AE82" s="4"/>
      <c r="AF82" s="4"/>
    </row>
    <row r="83" spans="1:32" x14ac:dyDescent="0.25">
      <c r="A83" s="11"/>
      <c r="B83" s="4" t="s">
        <v>172</v>
      </c>
      <c r="C83" s="98">
        <f>Costs!E111</f>
        <v>0</v>
      </c>
      <c r="E83" s="85" t="e">
        <f>F83/$F$102</f>
        <v>#DIV/0!</v>
      </c>
      <c r="F83" s="87">
        <f>Costs!H111</f>
        <v>0</v>
      </c>
      <c r="G83" s="4"/>
      <c r="H83" s="4"/>
      <c r="I83" s="4"/>
      <c r="J83" s="4"/>
      <c r="K83" s="4"/>
      <c r="L83" s="4"/>
      <c r="M83" s="4"/>
      <c r="N83" s="4"/>
      <c r="O83" s="4"/>
      <c r="P83" s="4"/>
      <c r="Q83" s="60"/>
      <c r="R83" s="4"/>
      <c r="S83" s="4"/>
      <c r="T83" s="60"/>
      <c r="U83" s="4"/>
      <c r="V83" s="4"/>
      <c r="W83" s="4"/>
      <c r="X83" s="4"/>
      <c r="Y83" s="4"/>
      <c r="Z83" s="4"/>
      <c r="AA83" s="4"/>
      <c r="AB83" s="4"/>
      <c r="AC83" s="4"/>
      <c r="AD83" s="4"/>
      <c r="AE83" s="4"/>
      <c r="AF83" s="4"/>
    </row>
    <row r="84" spans="1:32" x14ac:dyDescent="0.25">
      <c r="A84" s="11"/>
      <c r="B84" s="4"/>
      <c r="C84" s="65"/>
      <c r="E84" s="64"/>
      <c r="F84" s="66"/>
      <c r="G84" s="4"/>
      <c r="H84" s="4"/>
      <c r="I84" s="4"/>
      <c r="J84" s="4"/>
      <c r="K84" s="4"/>
      <c r="L84" s="4"/>
      <c r="M84" s="4"/>
      <c r="N84" s="4"/>
      <c r="O84" s="4"/>
      <c r="P84" s="4"/>
      <c r="Q84" s="60"/>
      <c r="R84" s="4"/>
      <c r="S84" s="4"/>
      <c r="T84" s="60"/>
      <c r="U84" s="4"/>
      <c r="V84" s="4"/>
      <c r="W84" s="4"/>
      <c r="X84" s="4"/>
      <c r="Y84" s="4"/>
      <c r="Z84" s="4"/>
      <c r="AA84" s="4"/>
      <c r="AB84" s="4"/>
      <c r="AC84" s="4"/>
      <c r="AD84" s="4"/>
      <c r="AE84" s="4"/>
      <c r="AF84" s="4"/>
    </row>
    <row r="85" spans="1:32" x14ac:dyDescent="0.25">
      <c r="A85" s="11"/>
      <c r="B85" s="4"/>
      <c r="C85" s="65"/>
      <c r="E85" s="64"/>
      <c r="F85" s="66"/>
      <c r="G85" s="4"/>
      <c r="H85" s="4"/>
      <c r="I85" s="4"/>
      <c r="J85" s="4"/>
      <c r="K85" s="4"/>
      <c r="L85" s="4"/>
      <c r="M85" s="4"/>
      <c r="N85" s="4"/>
      <c r="O85" s="4"/>
      <c r="P85" s="4"/>
      <c r="Q85" s="60"/>
      <c r="R85" s="4"/>
      <c r="S85" s="4"/>
      <c r="T85" s="60"/>
      <c r="U85" s="4"/>
      <c r="V85" s="4"/>
      <c r="W85" s="4"/>
      <c r="X85" s="4"/>
      <c r="Y85" s="4"/>
      <c r="Z85" s="4"/>
      <c r="AA85" s="4"/>
      <c r="AB85" s="4"/>
      <c r="AC85" s="4"/>
      <c r="AD85" s="4"/>
      <c r="AE85" s="4"/>
      <c r="AF85" s="4"/>
    </row>
    <row r="86" spans="1:32" x14ac:dyDescent="0.25">
      <c r="A86" s="11" t="s">
        <v>173</v>
      </c>
      <c r="B86" s="4" t="s">
        <v>128</v>
      </c>
      <c r="C86" s="54" t="e">
        <f>F86/B19</f>
        <v>#DIV/0!</v>
      </c>
      <c r="D86" s="99" t="e">
        <f>F86/D39</f>
        <v>#DIV/0!</v>
      </c>
      <c r="E86" s="88" t="e">
        <f>SUM(E79:E83)</f>
        <v>#DIV/0!</v>
      </c>
      <c r="F86" s="80">
        <f>SUM(F79:F83)</f>
        <v>0</v>
      </c>
      <c r="G86" s="4"/>
      <c r="H86" s="4"/>
      <c r="I86" s="4"/>
      <c r="J86" s="4"/>
      <c r="K86" s="4"/>
      <c r="L86" s="4"/>
      <c r="M86" s="4"/>
      <c r="N86" s="4"/>
      <c r="O86" s="4"/>
      <c r="P86" s="4"/>
      <c r="Q86" s="60"/>
      <c r="R86" s="4"/>
      <c r="S86" s="4"/>
      <c r="T86" s="60"/>
      <c r="U86" s="4"/>
      <c r="V86" s="4"/>
      <c r="W86" s="4"/>
      <c r="X86" s="4"/>
      <c r="Y86" s="4"/>
      <c r="Z86" s="4"/>
      <c r="AA86" s="4"/>
      <c r="AB86" s="4"/>
      <c r="AC86" s="4"/>
      <c r="AD86" s="4"/>
      <c r="AE86" s="4"/>
      <c r="AF86" s="4"/>
    </row>
    <row r="87" spans="1:32" x14ac:dyDescent="0.25">
      <c r="A87" s="11"/>
      <c r="B87" s="4"/>
      <c r="C87" s="4"/>
      <c r="D87" s="50"/>
      <c r="E87" s="60"/>
      <c r="F87" s="55"/>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x14ac:dyDescent="0.25">
      <c r="A88" s="11" t="str">
        <f>+Costs!B115</f>
        <v>Cost inflation risk</v>
      </c>
      <c r="B88" s="4" t="str">
        <f>+Costs!B115</f>
        <v>Cost inflation risk</v>
      </c>
      <c r="C88" s="98">
        <f>Costs!E115</f>
        <v>0</v>
      </c>
      <c r="E88" s="85" t="e">
        <f>F88/$F$102</f>
        <v>#DIV/0!</v>
      </c>
      <c r="F88" s="87">
        <f>(F86)*C88</f>
        <v>0</v>
      </c>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x14ac:dyDescent="0.25">
      <c r="A89" s="11"/>
      <c r="B89" s="4"/>
      <c r="C89" s="67"/>
      <c r="D89" s="89"/>
      <c r="E89" s="83"/>
      <c r="F89" s="62"/>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x14ac:dyDescent="0.25">
      <c r="A90" s="11" t="s">
        <v>206</v>
      </c>
      <c r="B90" s="4" t="s">
        <v>128</v>
      </c>
      <c r="C90" s="54" t="e">
        <f>F90/B19</f>
        <v>#DIV/0!</v>
      </c>
      <c r="D90" s="99" t="e">
        <f>F90/D39</f>
        <v>#DIV/0!</v>
      </c>
      <c r="E90" s="88" t="e">
        <f>F90/$F$102</f>
        <v>#DIV/0!</v>
      </c>
      <c r="F90" s="80">
        <f>F88+F86</f>
        <v>0</v>
      </c>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x14ac:dyDescent="0.25">
      <c r="A91" s="11"/>
      <c r="B91" s="4"/>
      <c r="C91" s="4"/>
      <c r="D91" s="90"/>
      <c r="E91" s="64"/>
      <c r="F91" s="56"/>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x14ac:dyDescent="0.25">
      <c r="A92" s="11" t="s">
        <v>12</v>
      </c>
      <c r="B92" s="4"/>
      <c r="C92" s="4"/>
      <c r="D92" s="51"/>
      <c r="E92" s="85" t="e">
        <f>F92/$F$102</f>
        <v>#DIV/0!</v>
      </c>
      <c r="F92" s="87">
        <f>Costs!$H$134</f>
        <v>0</v>
      </c>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x14ac:dyDescent="0.25">
      <c r="A93" s="11"/>
      <c r="B93" s="4"/>
      <c r="C93" s="4"/>
      <c r="D93" s="51"/>
      <c r="E93" s="91"/>
      <c r="F93" s="55"/>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x14ac:dyDescent="0.25">
      <c r="A94" s="11" t="s">
        <v>42</v>
      </c>
      <c r="B94" s="4"/>
      <c r="C94" s="98">
        <f>Costs!F136</f>
        <v>0</v>
      </c>
      <c r="D94" s="51"/>
      <c r="E94" s="85" t="e">
        <f>F94/$F$102</f>
        <v>#DIV/0!</v>
      </c>
      <c r="F94" s="87">
        <f>Costs!H136</f>
        <v>0</v>
      </c>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x14ac:dyDescent="0.25">
      <c r="A95" s="11"/>
      <c r="B95" s="4"/>
      <c r="C95" s="4"/>
      <c r="D95" s="51"/>
      <c r="E95" s="60"/>
      <c r="F95" s="55"/>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x14ac:dyDescent="0.25">
      <c r="A96" s="11" t="s">
        <v>68</v>
      </c>
      <c r="B96" s="4"/>
      <c r="D96" s="99" t="e">
        <f>Costs!F142</f>
        <v>#DIV/0!</v>
      </c>
      <c r="E96" s="85" t="e">
        <f>F96/F102</f>
        <v>#DIV/0!</v>
      </c>
      <c r="F96" s="87">
        <f>Costs!H142</f>
        <v>0</v>
      </c>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x14ac:dyDescent="0.25">
      <c r="A97" s="8"/>
      <c r="B97" s="4"/>
      <c r="C97" s="4"/>
      <c r="D97" s="50"/>
      <c r="E97" s="60"/>
      <c r="F97" s="55"/>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x14ac:dyDescent="0.25">
      <c r="A98" s="11" t="s">
        <v>49</v>
      </c>
      <c r="B98" s="4"/>
      <c r="C98" s="4"/>
      <c r="D98" s="92"/>
      <c r="E98" s="88" t="e">
        <f>F98/F102</f>
        <v>#DIV/0!</v>
      </c>
      <c r="F98" s="80">
        <f>F70+F72+F74+F76+F90+F92+F94+F96</f>
        <v>0</v>
      </c>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x14ac:dyDescent="0.25">
      <c r="A99" s="11"/>
      <c r="B99" s="4"/>
      <c r="C99" s="4" t="s">
        <v>15</v>
      </c>
      <c r="D99" s="92"/>
      <c r="E99" s="83"/>
      <c r="F99" s="62"/>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x14ac:dyDescent="0.25">
      <c r="A100" s="11" t="s">
        <v>59</v>
      </c>
      <c r="B100" s="4"/>
      <c r="C100" s="4"/>
      <c r="D100" s="51"/>
      <c r="E100" s="85" t="e">
        <f>F100/$F$102</f>
        <v>#DIV/0!</v>
      </c>
      <c r="F100" s="87">
        <f>Costs!H156</f>
        <v>0</v>
      </c>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x14ac:dyDescent="0.25">
      <c r="A101" s="8"/>
      <c r="B101" s="4"/>
      <c r="C101" s="4"/>
      <c r="D101" s="50"/>
      <c r="E101" s="60"/>
      <c r="F101" s="55"/>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x14ac:dyDescent="0.25">
      <c r="A102" s="11" t="s">
        <v>14</v>
      </c>
      <c r="B102" s="4"/>
      <c r="C102" s="4"/>
      <c r="D102" s="51"/>
      <c r="E102" s="88" t="e">
        <f>E98+E100</f>
        <v>#DIV/0!</v>
      </c>
      <c r="F102" s="80">
        <f>F100+F98</f>
        <v>0</v>
      </c>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15.75" thickBot="1" x14ac:dyDescent="0.3">
      <c r="A103" s="69"/>
      <c r="B103" s="27"/>
      <c r="C103" s="27"/>
      <c r="D103" s="70"/>
      <c r="E103" s="71"/>
      <c r="F103" s="72"/>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x14ac:dyDescent="0.25">
      <c r="A104" s="73"/>
      <c r="B104" s="4"/>
      <c r="C104" s="4"/>
      <c r="D104" s="50"/>
      <c r="E104" s="60"/>
      <c r="F104" s="7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21" x14ac:dyDescent="0.35">
      <c r="A105" s="260"/>
      <c r="B105" s="261"/>
      <c r="C105" s="261"/>
      <c r="D105" s="261"/>
      <c r="E105" s="262" t="s">
        <v>48</v>
      </c>
      <c r="F105" s="263">
        <f>F62-F102</f>
        <v>0</v>
      </c>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21" x14ac:dyDescent="0.35">
      <c r="A106" s="264"/>
      <c r="B106" s="261"/>
      <c r="C106" s="261"/>
      <c r="D106" s="261"/>
      <c r="E106" s="262" t="s">
        <v>229</v>
      </c>
      <c r="F106" s="265" t="e">
        <f>F105/F102</f>
        <v>#DIV/0!</v>
      </c>
      <c r="G106" s="4"/>
      <c r="H106" s="4"/>
      <c r="I106" s="4"/>
      <c r="J106" s="4"/>
      <c r="K106" s="4"/>
      <c r="L106" s="4"/>
      <c r="M106" s="50"/>
      <c r="N106" s="4"/>
      <c r="O106" s="50"/>
      <c r="P106" s="50"/>
      <c r="Q106" s="4"/>
      <c r="R106" s="101"/>
      <c r="S106" s="102"/>
      <c r="T106" s="4"/>
      <c r="U106" s="4"/>
      <c r="V106" s="4"/>
      <c r="W106" s="4"/>
      <c r="X106" s="4"/>
      <c r="Y106" s="4"/>
      <c r="Z106" s="53"/>
      <c r="AA106" s="103"/>
      <c r="AB106" s="103"/>
      <c r="AC106" s="4"/>
      <c r="AD106" s="4"/>
      <c r="AE106" s="4"/>
      <c r="AF106" s="4"/>
    </row>
    <row r="107" spans="1:32" x14ac:dyDescent="0.25">
      <c r="A107" s="4"/>
      <c r="B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x14ac:dyDescent="0.25">
      <c r="A109" s="4"/>
      <c r="B109" s="4"/>
      <c r="C109" s="4"/>
      <c r="D109" s="4"/>
      <c r="E109" s="4"/>
      <c r="F109" s="77"/>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x14ac:dyDescent="0.25">
      <c r="A111" s="4"/>
      <c r="B111" s="4"/>
      <c r="C111" s="4"/>
      <c r="D111" s="4"/>
      <c r="E111" s="4"/>
      <c r="F111" s="10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x14ac:dyDescent="0.25">
      <c r="A112" s="4"/>
      <c r="B112" s="4"/>
      <c r="C112" s="4"/>
      <c r="D112" s="4"/>
      <c r="E112" s="4"/>
      <c r="F112" s="4"/>
      <c r="G112" s="4"/>
      <c r="H112" s="4"/>
      <c r="I112" s="4"/>
      <c r="J112" s="4"/>
      <c r="K112" s="4"/>
      <c r="L112" s="4"/>
      <c r="M112" s="4"/>
      <c r="N112" s="4"/>
      <c r="O112" s="4"/>
      <c r="P112" s="4"/>
      <c r="Q112" s="4"/>
      <c r="R112" s="4"/>
      <c r="S112" s="4"/>
      <c r="T112" s="4"/>
      <c r="U112" s="64"/>
      <c r="V112" s="4"/>
      <c r="W112" s="4"/>
      <c r="X112" s="4"/>
      <c r="Y112" s="4"/>
      <c r="Z112" s="4"/>
      <c r="AA112" s="4"/>
      <c r="AB112" s="4"/>
      <c r="AC112" s="4"/>
      <c r="AD112" s="4"/>
      <c r="AE112" s="4"/>
      <c r="AF112" s="4"/>
    </row>
    <row r="113" spans="1:32"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x14ac:dyDescent="0.25">
      <c r="A128" s="4"/>
      <c r="B128" s="4"/>
      <c r="C128" s="4"/>
      <c r="D128" s="4"/>
      <c r="E128" s="4"/>
      <c r="F128" s="4"/>
      <c r="G128" s="4"/>
      <c r="H128" s="4"/>
      <c r="I128" s="4"/>
      <c r="J128" s="4"/>
      <c r="K128" s="4"/>
      <c r="L128" s="95"/>
      <c r="M128" s="4"/>
      <c r="N128" s="4"/>
      <c r="O128" s="4"/>
      <c r="P128" s="4"/>
      <c r="Q128" s="4"/>
      <c r="R128" s="4"/>
      <c r="S128" s="4"/>
      <c r="T128" s="4"/>
      <c r="U128" s="4"/>
      <c r="V128" s="4"/>
      <c r="W128" s="4"/>
      <c r="X128" s="4"/>
      <c r="Y128" s="4"/>
      <c r="Z128" s="4"/>
      <c r="AA128" s="4"/>
      <c r="AB128" s="4"/>
      <c r="AC128" s="4"/>
      <c r="AD128" s="4"/>
      <c r="AE128" s="4"/>
      <c r="AF128" s="4"/>
    </row>
    <row r="129" spans="1:32"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x14ac:dyDescent="0.25">
      <c r="A130" s="4"/>
      <c r="B130" s="4"/>
      <c r="C130" s="4"/>
      <c r="D130" s="4"/>
      <c r="E130" s="4"/>
      <c r="F130" s="4"/>
      <c r="G130" s="4"/>
      <c r="H130" s="4"/>
      <c r="I130" s="4"/>
      <c r="J130" s="4"/>
      <c r="K130" s="4"/>
      <c r="L130" s="95"/>
      <c r="M130" s="4"/>
      <c r="N130" s="4"/>
      <c r="O130" s="4"/>
      <c r="P130" s="4"/>
      <c r="Q130" s="4"/>
      <c r="R130" s="4"/>
      <c r="S130" s="4"/>
      <c r="T130" s="4"/>
      <c r="U130" s="4"/>
      <c r="V130" s="4"/>
      <c r="W130" s="4"/>
      <c r="X130" s="4"/>
      <c r="Y130" s="4"/>
      <c r="Z130" s="4"/>
      <c r="AA130" s="4"/>
      <c r="AB130" s="4"/>
      <c r="AC130" s="4"/>
      <c r="AD130" s="4"/>
      <c r="AE130" s="4"/>
      <c r="AF130" s="4"/>
    </row>
    <row r="131" spans="1:32" x14ac:dyDescent="0.25">
      <c r="A131" s="4"/>
      <c r="B131" s="4"/>
      <c r="C131" s="4"/>
      <c r="D131" s="4"/>
      <c r="E131" s="4"/>
      <c r="F131" s="4"/>
      <c r="G131" s="4"/>
      <c r="H131" s="4"/>
      <c r="I131" s="4"/>
      <c r="J131" s="4"/>
      <c r="K131" s="4"/>
      <c r="L131" s="95"/>
      <c r="M131" s="4"/>
      <c r="N131" s="4"/>
      <c r="O131" s="4"/>
      <c r="P131" s="4"/>
      <c r="Q131" s="4"/>
      <c r="R131" s="4"/>
      <c r="S131" s="4"/>
      <c r="T131" s="4"/>
      <c r="U131" s="4"/>
      <c r="V131" s="4"/>
      <c r="W131" s="4"/>
      <c r="X131" s="4"/>
      <c r="Y131" s="4"/>
      <c r="Z131" s="4"/>
      <c r="AA131" s="4"/>
      <c r="AB131" s="4"/>
      <c r="AC131" s="4"/>
      <c r="AD131" s="4"/>
      <c r="AE131" s="4"/>
      <c r="AF131" s="4"/>
    </row>
    <row r="132" spans="1:32"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x14ac:dyDescent="0.25">
      <c r="A137" s="4"/>
      <c r="B137" s="4"/>
      <c r="C137" s="4"/>
      <c r="D137" s="4"/>
      <c r="E137" s="4"/>
      <c r="F137" s="4"/>
      <c r="G137" s="4"/>
      <c r="H137" s="4"/>
      <c r="I137" s="4"/>
      <c r="J137" s="4"/>
      <c r="K137" s="95"/>
      <c r="L137" s="4"/>
      <c r="M137" s="4"/>
      <c r="N137" s="4"/>
      <c r="O137" s="4"/>
      <c r="P137" s="4"/>
      <c r="Q137" s="4"/>
      <c r="R137" s="4"/>
      <c r="S137" s="4"/>
      <c r="T137" s="4"/>
      <c r="U137" s="4"/>
      <c r="V137" s="4"/>
      <c r="W137" s="4"/>
      <c r="X137" s="4"/>
      <c r="Y137" s="4"/>
      <c r="Z137" s="4"/>
      <c r="AA137" s="4"/>
      <c r="AB137" s="4"/>
      <c r="AC137" s="4"/>
      <c r="AD137" s="4"/>
      <c r="AE137" s="4"/>
      <c r="AF137" s="4"/>
    </row>
    <row r="138" spans="1:32"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x14ac:dyDescent="0.25">
      <c r="A139" s="4"/>
      <c r="B139" s="4"/>
      <c r="C139" s="4"/>
      <c r="D139" s="4"/>
      <c r="E139" s="4"/>
      <c r="F139" s="4"/>
      <c r="G139" s="4"/>
      <c r="H139" s="4"/>
      <c r="I139" s="4"/>
      <c r="J139" s="105"/>
      <c r="K139" s="105"/>
      <c r="L139" s="105"/>
      <c r="M139" s="4"/>
      <c r="N139" s="105"/>
      <c r="O139" s="4"/>
      <c r="P139" s="4"/>
      <c r="Q139" s="4"/>
      <c r="R139" s="105"/>
      <c r="S139" s="105"/>
      <c r="T139" s="105"/>
      <c r="U139" s="4"/>
      <c r="V139" s="4"/>
      <c r="W139" s="4"/>
      <c r="X139" s="4"/>
      <c r="Y139" s="4"/>
      <c r="Z139" s="4"/>
      <c r="AA139" s="4"/>
      <c r="AB139" s="4"/>
      <c r="AC139" s="4"/>
      <c r="AD139" s="4"/>
      <c r="AE139" s="4"/>
      <c r="AF139" s="4"/>
    </row>
    <row r="140" spans="1:32"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x14ac:dyDescent="0.25">
      <c r="A142" s="4"/>
      <c r="B142" s="4"/>
      <c r="C142" s="4"/>
      <c r="D142" s="4"/>
      <c r="E142" s="4"/>
      <c r="F142" s="4"/>
      <c r="G142" s="4"/>
      <c r="H142" s="4"/>
      <c r="I142" s="4"/>
      <c r="J142" s="96"/>
      <c r="K142" s="96"/>
      <c r="L142" s="96"/>
      <c r="M142" s="4"/>
      <c r="N142" s="96"/>
      <c r="O142" s="4"/>
      <c r="P142" s="4"/>
      <c r="Q142" s="4"/>
      <c r="R142" s="96"/>
      <c r="S142" s="4"/>
      <c r="T142" s="4"/>
      <c r="U142" s="4"/>
      <c r="V142" s="4"/>
      <c r="W142" s="4"/>
      <c r="X142" s="4"/>
      <c r="Y142" s="4"/>
      <c r="Z142" s="4"/>
      <c r="AA142" s="4"/>
      <c r="AB142" s="4"/>
      <c r="AC142" s="4"/>
      <c r="AD142" s="4"/>
      <c r="AE142" s="4"/>
      <c r="AF142" s="4"/>
    </row>
    <row r="143" spans="1:32"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x14ac:dyDescent="0.25">
      <c r="A144" s="4"/>
      <c r="B144" s="4"/>
      <c r="C144" s="4"/>
      <c r="D144" s="4"/>
      <c r="E144" s="4"/>
      <c r="F144" s="4"/>
      <c r="G144" s="4"/>
      <c r="H144" s="4"/>
      <c r="I144" s="4"/>
      <c r="J144" s="96"/>
      <c r="K144" s="96"/>
      <c r="L144" s="96"/>
      <c r="M144" s="4"/>
      <c r="N144" s="96"/>
      <c r="O144" s="4"/>
      <c r="P144" s="4"/>
      <c r="Q144" s="4"/>
      <c r="R144" s="96"/>
      <c r="S144" s="4"/>
      <c r="T144" s="4"/>
      <c r="U144" s="4"/>
      <c r="V144" s="4"/>
      <c r="W144" s="4"/>
      <c r="X144" s="4"/>
      <c r="Y144" s="4"/>
      <c r="Z144" s="4"/>
      <c r="AA144" s="4"/>
      <c r="AB144" s="4"/>
      <c r="AC144" s="4"/>
      <c r="AD144" s="4"/>
      <c r="AE144" s="4"/>
      <c r="AF144" s="4"/>
    </row>
    <row r="145" spans="1:32"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sheetData>
  <mergeCells count="11">
    <mergeCell ref="A47:F47"/>
    <mergeCell ref="A55:F55"/>
    <mergeCell ref="A65:F65"/>
    <mergeCell ref="A1:F1"/>
    <mergeCell ref="A2:F4"/>
    <mergeCell ref="A48:F48"/>
    <mergeCell ref="A49:F49"/>
    <mergeCell ref="A50:F50"/>
    <mergeCell ref="A51:F51"/>
    <mergeCell ref="A52:F52"/>
    <mergeCell ref="A53:F53"/>
  </mergeCells>
  <phoneticPr fontId="4" type="noConversion"/>
  <pageMargins left="0.23622047244094491" right="0.23622047244094491" top="0.23622047244094491" bottom="0.51181102362204722" header="0.51181102362204722" footer="0.19685039370078741"/>
  <pageSetup paperSize="8" scale="62" orientation="landscape" r:id="rId1"/>
  <headerFooter alignWithMargins="0">
    <oddFooter>&amp;C_x000D_&amp;1#&amp;"Calibri"&amp;10&amp;K000000 [UNCLASSIFIED]</oddFooter>
  </headerFooter>
  <colBreaks count="2" manualBreakCount="2">
    <brk id="12" min="2" max="72"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1109-2158-419F-9D89-CC44A2CC138E}">
  <dimension ref="A2:K37"/>
  <sheetViews>
    <sheetView showGridLines="0" zoomScale="86" workbookViewId="0">
      <selection activeCell="K37" sqref="K37"/>
    </sheetView>
  </sheetViews>
  <sheetFormatPr defaultRowHeight="15" x14ac:dyDescent="0.25"/>
  <cols>
    <col min="1" max="1" width="22.77734375" style="209" bestFit="1" customWidth="1"/>
    <col min="2" max="2" width="22.77734375" style="209" customWidth="1"/>
    <col min="3" max="3" width="8.88671875" style="209"/>
    <col min="4" max="4" width="13.109375" style="209" customWidth="1"/>
    <col min="5" max="5" width="8.88671875" style="209"/>
    <col min="6" max="6" width="10.21875" style="209" bestFit="1" customWidth="1"/>
    <col min="7" max="8" width="8.88671875" style="209" bestFit="1" customWidth="1"/>
    <col min="9" max="10" width="8.88671875" style="209"/>
    <col min="11" max="11" width="9.33203125" style="209" bestFit="1" customWidth="1"/>
    <col min="12" max="16384" width="8.88671875" style="209"/>
  </cols>
  <sheetData>
    <row r="2" spans="1:11" ht="18.75" x14ac:dyDescent="0.3">
      <c r="A2" s="226" t="s">
        <v>259</v>
      </c>
    </row>
    <row r="4" spans="1:11" ht="27.75" customHeight="1" x14ac:dyDescent="0.25">
      <c r="A4" s="281" t="s">
        <v>263</v>
      </c>
      <c r="B4" s="281"/>
      <c r="C4" s="281"/>
      <c r="D4" s="281"/>
      <c r="E4" s="281"/>
      <c r="F4" s="281"/>
      <c r="G4" s="281"/>
      <c r="H4" s="281"/>
    </row>
    <row r="5" spans="1:11" ht="27.75" customHeight="1" x14ac:dyDescent="0.25">
      <c r="A5" s="281"/>
      <c r="B5" s="281"/>
      <c r="C5" s="281"/>
      <c r="D5" s="281"/>
      <c r="E5" s="281"/>
      <c r="F5" s="281"/>
      <c r="G5" s="281"/>
      <c r="H5" s="281"/>
    </row>
    <row r="6" spans="1:11" ht="27.75" customHeight="1" x14ac:dyDescent="0.25">
      <c r="A6" s="281"/>
      <c r="B6" s="281"/>
      <c r="C6" s="281"/>
      <c r="D6" s="281"/>
      <c r="E6" s="281"/>
      <c r="F6" s="281"/>
      <c r="G6" s="281"/>
      <c r="H6" s="281"/>
    </row>
    <row r="8" spans="1:11" ht="30" x14ac:dyDescent="0.25">
      <c r="A8" s="220" t="s">
        <v>258</v>
      </c>
      <c r="B8" s="220" t="s">
        <v>254</v>
      </c>
      <c r="C8" s="219" t="s">
        <v>253</v>
      </c>
      <c r="D8" s="219" t="s">
        <v>252</v>
      </c>
      <c r="E8" s="219" t="s">
        <v>215</v>
      </c>
      <c r="F8" s="219" t="s">
        <v>216</v>
      </c>
      <c r="G8" s="219" t="s">
        <v>251</v>
      </c>
      <c r="H8" s="219" t="s">
        <v>214</v>
      </c>
    </row>
    <row r="9" spans="1:11" ht="15.75" x14ac:dyDescent="0.25">
      <c r="A9" s="209" t="s">
        <v>250</v>
      </c>
      <c r="B9" s="217"/>
      <c r="C9" s="217"/>
      <c r="D9" s="217"/>
      <c r="E9" s="223">
        <f t="shared" ref="E9:E33" si="0">SUM(C9:D9)</f>
        <v>0</v>
      </c>
      <c r="F9" s="216"/>
      <c r="G9" s="215">
        <f t="shared" ref="G9:G33" si="1">F9/23*3</f>
        <v>0</v>
      </c>
      <c r="H9" s="214">
        <f t="shared" ref="H9:H33" si="2">F9-G9</f>
        <v>0</v>
      </c>
    </row>
    <row r="10" spans="1:11" ht="15.75" x14ac:dyDescent="0.25">
      <c r="A10" s="209" t="s">
        <v>250</v>
      </c>
      <c r="B10" s="217"/>
      <c r="C10" s="217"/>
      <c r="D10" s="217"/>
      <c r="E10" s="223">
        <f t="shared" si="0"/>
        <v>0</v>
      </c>
      <c r="F10" s="216"/>
      <c r="G10" s="215">
        <f t="shared" si="1"/>
        <v>0</v>
      </c>
      <c r="H10" s="214">
        <f t="shared" si="2"/>
        <v>0</v>
      </c>
    </row>
    <row r="11" spans="1:11" ht="15.75" x14ac:dyDescent="0.25">
      <c r="A11" s="209" t="s">
        <v>250</v>
      </c>
      <c r="B11" s="217"/>
      <c r="C11" s="217"/>
      <c r="D11" s="217"/>
      <c r="E11" s="223">
        <f t="shared" si="0"/>
        <v>0</v>
      </c>
      <c r="F11" s="216"/>
      <c r="G11" s="215">
        <f t="shared" si="1"/>
        <v>0</v>
      </c>
      <c r="H11" s="214">
        <f t="shared" si="2"/>
        <v>0</v>
      </c>
    </row>
    <row r="12" spans="1:11" ht="15.75" x14ac:dyDescent="0.25">
      <c r="A12" s="209" t="s">
        <v>250</v>
      </c>
      <c r="B12" s="217"/>
      <c r="C12" s="217"/>
      <c r="D12" s="217"/>
      <c r="E12" s="223">
        <f t="shared" si="0"/>
        <v>0</v>
      </c>
      <c r="F12" s="216"/>
      <c r="G12" s="215">
        <f t="shared" si="1"/>
        <v>0</v>
      </c>
      <c r="H12" s="214">
        <f t="shared" si="2"/>
        <v>0</v>
      </c>
    </row>
    <row r="13" spans="1:11" ht="15.75" x14ac:dyDescent="0.25">
      <c r="A13" s="209" t="s">
        <v>250</v>
      </c>
      <c r="B13" s="217"/>
      <c r="C13" s="217"/>
      <c r="D13" s="217"/>
      <c r="E13" s="223">
        <f t="shared" si="0"/>
        <v>0</v>
      </c>
      <c r="F13" s="216"/>
      <c r="G13" s="215">
        <f t="shared" si="1"/>
        <v>0</v>
      </c>
      <c r="H13" s="214">
        <f t="shared" si="2"/>
        <v>0</v>
      </c>
      <c r="K13" s="218"/>
    </row>
    <row r="14" spans="1:11" ht="15.75" x14ac:dyDescent="0.25">
      <c r="A14" s="209" t="s">
        <v>249</v>
      </c>
      <c r="B14" s="217"/>
      <c r="C14" s="217"/>
      <c r="D14" s="217"/>
      <c r="E14" s="223">
        <f t="shared" si="0"/>
        <v>0</v>
      </c>
      <c r="F14" s="216"/>
      <c r="G14" s="215">
        <f t="shared" si="1"/>
        <v>0</v>
      </c>
      <c r="H14" s="214">
        <f t="shared" si="2"/>
        <v>0</v>
      </c>
      <c r="K14" s="218"/>
    </row>
    <row r="15" spans="1:11" ht="15.75" x14ac:dyDescent="0.25">
      <c r="A15" s="209" t="s">
        <v>249</v>
      </c>
      <c r="B15" s="217"/>
      <c r="C15" s="217"/>
      <c r="D15" s="217"/>
      <c r="E15" s="223">
        <f t="shared" si="0"/>
        <v>0</v>
      </c>
      <c r="F15" s="216"/>
      <c r="G15" s="215">
        <f t="shared" si="1"/>
        <v>0</v>
      </c>
      <c r="H15" s="214">
        <f t="shared" si="2"/>
        <v>0</v>
      </c>
    </row>
    <row r="16" spans="1:11" ht="15.75" x14ac:dyDescent="0.25">
      <c r="A16" s="209" t="s">
        <v>249</v>
      </c>
      <c r="B16" s="217"/>
      <c r="C16" s="217"/>
      <c r="D16" s="217"/>
      <c r="E16" s="223">
        <f t="shared" si="0"/>
        <v>0</v>
      </c>
      <c r="F16" s="216"/>
      <c r="G16" s="215">
        <f t="shared" si="1"/>
        <v>0</v>
      </c>
      <c r="H16" s="214">
        <f t="shared" si="2"/>
        <v>0</v>
      </c>
    </row>
    <row r="17" spans="1:8" ht="15.75" x14ac:dyDescent="0.25">
      <c r="A17" s="209" t="s">
        <v>249</v>
      </c>
      <c r="B17" s="217"/>
      <c r="C17" s="217"/>
      <c r="D17" s="217"/>
      <c r="E17" s="223">
        <f t="shared" si="0"/>
        <v>0</v>
      </c>
      <c r="F17" s="216"/>
      <c r="G17" s="215">
        <f t="shared" si="1"/>
        <v>0</v>
      </c>
      <c r="H17" s="214">
        <f t="shared" si="2"/>
        <v>0</v>
      </c>
    </row>
    <row r="18" spans="1:8" ht="15.75" x14ac:dyDescent="0.25">
      <c r="A18" s="209" t="s">
        <v>249</v>
      </c>
      <c r="B18" s="217"/>
      <c r="C18" s="217"/>
      <c r="D18" s="217"/>
      <c r="E18" s="223">
        <f t="shared" si="0"/>
        <v>0</v>
      </c>
      <c r="F18" s="216"/>
      <c r="G18" s="215">
        <f t="shared" si="1"/>
        <v>0</v>
      </c>
      <c r="H18" s="214">
        <f t="shared" si="2"/>
        <v>0</v>
      </c>
    </row>
    <row r="19" spans="1:8" ht="15.75" x14ac:dyDescent="0.25">
      <c r="A19" s="209" t="s">
        <v>248</v>
      </c>
      <c r="B19" s="217"/>
      <c r="C19" s="217"/>
      <c r="D19" s="217"/>
      <c r="E19" s="223">
        <f t="shared" si="0"/>
        <v>0</v>
      </c>
      <c r="F19" s="216"/>
      <c r="G19" s="215">
        <f t="shared" si="1"/>
        <v>0</v>
      </c>
      <c r="H19" s="214">
        <f t="shared" si="2"/>
        <v>0</v>
      </c>
    </row>
    <row r="20" spans="1:8" ht="15.75" x14ac:dyDescent="0.25">
      <c r="A20" s="209" t="s">
        <v>248</v>
      </c>
      <c r="B20" s="217"/>
      <c r="C20" s="217"/>
      <c r="D20" s="217"/>
      <c r="E20" s="223">
        <f t="shared" si="0"/>
        <v>0</v>
      </c>
      <c r="F20" s="216"/>
      <c r="G20" s="215">
        <f t="shared" si="1"/>
        <v>0</v>
      </c>
      <c r="H20" s="214">
        <f t="shared" si="2"/>
        <v>0</v>
      </c>
    </row>
    <row r="21" spans="1:8" ht="15.75" x14ac:dyDescent="0.25">
      <c r="A21" s="209" t="s">
        <v>248</v>
      </c>
      <c r="B21" s="217"/>
      <c r="C21" s="217"/>
      <c r="D21" s="217"/>
      <c r="E21" s="223">
        <f t="shared" si="0"/>
        <v>0</v>
      </c>
      <c r="F21" s="216"/>
      <c r="G21" s="215">
        <f t="shared" si="1"/>
        <v>0</v>
      </c>
      <c r="H21" s="214">
        <f t="shared" si="2"/>
        <v>0</v>
      </c>
    </row>
    <row r="22" spans="1:8" ht="15.75" x14ac:dyDescent="0.25">
      <c r="A22" s="209" t="s">
        <v>248</v>
      </c>
      <c r="B22" s="217"/>
      <c r="C22" s="217"/>
      <c r="D22" s="217"/>
      <c r="E22" s="223">
        <f t="shared" si="0"/>
        <v>0</v>
      </c>
      <c r="F22" s="216"/>
      <c r="G22" s="215">
        <f t="shared" si="1"/>
        <v>0</v>
      </c>
      <c r="H22" s="214">
        <f t="shared" si="2"/>
        <v>0</v>
      </c>
    </row>
    <row r="23" spans="1:8" ht="15.75" x14ac:dyDescent="0.25">
      <c r="A23" s="209" t="s">
        <v>248</v>
      </c>
      <c r="B23" s="217"/>
      <c r="C23" s="217"/>
      <c r="D23" s="217"/>
      <c r="E23" s="223">
        <f t="shared" si="0"/>
        <v>0</v>
      </c>
      <c r="F23" s="216"/>
      <c r="G23" s="215">
        <f t="shared" si="1"/>
        <v>0</v>
      </c>
      <c r="H23" s="214">
        <f t="shared" si="2"/>
        <v>0</v>
      </c>
    </row>
    <row r="24" spans="1:8" ht="15.75" x14ac:dyDescent="0.25">
      <c r="A24" s="209" t="s">
        <v>247</v>
      </c>
      <c r="B24" s="217"/>
      <c r="C24" s="217"/>
      <c r="D24" s="217"/>
      <c r="E24" s="223">
        <f t="shared" si="0"/>
        <v>0</v>
      </c>
      <c r="F24" s="216"/>
      <c r="G24" s="215">
        <f t="shared" si="1"/>
        <v>0</v>
      </c>
      <c r="H24" s="214">
        <f t="shared" si="2"/>
        <v>0</v>
      </c>
    </row>
    <row r="25" spans="1:8" ht="15.75" x14ac:dyDescent="0.25">
      <c r="A25" s="209" t="s">
        <v>247</v>
      </c>
      <c r="B25" s="217"/>
      <c r="C25" s="217"/>
      <c r="D25" s="217"/>
      <c r="E25" s="223">
        <f t="shared" si="0"/>
        <v>0</v>
      </c>
      <c r="F25" s="216"/>
      <c r="G25" s="215">
        <f t="shared" si="1"/>
        <v>0</v>
      </c>
      <c r="H25" s="214">
        <f t="shared" si="2"/>
        <v>0</v>
      </c>
    </row>
    <row r="26" spans="1:8" ht="15.75" x14ac:dyDescent="0.25">
      <c r="A26" s="209" t="s">
        <v>247</v>
      </c>
      <c r="B26" s="217"/>
      <c r="C26" s="217"/>
      <c r="D26" s="217"/>
      <c r="E26" s="223">
        <f t="shared" si="0"/>
        <v>0</v>
      </c>
      <c r="F26" s="216"/>
      <c r="G26" s="215">
        <f t="shared" si="1"/>
        <v>0</v>
      </c>
      <c r="H26" s="214">
        <f t="shared" si="2"/>
        <v>0</v>
      </c>
    </row>
    <row r="27" spans="1:8" ht="15.75" x14ac:dyDescent="0.25">
      <c r="A27" s="209" t="s">
        <v>247</v>
      </c>
      <c r="B27" s="217"/>
      <c r="C27" s="217"/>
      <c r="D27" s="217"/>
      <c r="E27" s="223">
        <f t="shared" si="0"/>
        <v>0</v>
      </c>
      <c r="F27" s="216"/>
      <c r="G27" s="215">
        <f t="shared" si="1"/>
        <v>0</v>
      </c>
      <c r="H27" s="214">
        <f t="shared" si="2"/>
        <v>0</v>
      </c>
    </row>
    <row r="28" spans="1:8" ht="15.75" x14ac:dyDescent="0.25">
      <c r="A28" s="209" t="s">
        <v>247</v>
      </c>
      <c r="B28" s="217"/>
      <c r="C28" s="217"/>
      <c r="D28" s="217"/>
      <c r="E28" s="223">
        <f t="shared" si="0"/>
        <v>0</v>
      </c>
      <c r="F28" s="216"/>
      <c r="G28" s="215">
        <f t="shared" si="1"/>
        <v>0</v>
      </c>
      <c r="H28" s="214">
        <f t="shared" si="2"/>
        <v>0</v>
      </c>
    </row>
    <row r="29" spans="1:8" ht="15.75" x14ac:dyDescent="0.25">
      <c r="A29" s="209" t="s">
        <v>246</v>
      </c>
      <c r="B29" s="217"/>
      <c r="C29" s="217"/>
      <c r="D29" s="217"/>
      <c r="E29" s="223">
        <f t="shared" si="0"/>
        <v>0</v>
      </c>
      <c r="F29" s="216"/>
      <c r="G29" s="215">
        <f t="shared" si="1"/>
        <v>0</v>
      </c>
      <c r="H29" s="214">
        <f t="shared" si="2"/>
        <v>0</v>
      </c>
    </row>
    <row r="30" spans="1:8" ht="15.75" x14ac:dyDescent="0.25">
      <c r="A30" s="209" t="s">
        <v>246</v>
      </c>
      <c r="B30" s="217"/>
      <c r="C30" s="217"/>
      <c r="D30" s="217"/>
      <c r="E30" s="223">
        <f t="shared" si="0"/>
        <v>0</v>
      </c>
      <c r="F30" s="216"/>
      <c r="G30" s="215">
        <f t="shared" si="1"/>
        <v>0</v>
      </c>
      <c r="H30" s="214">
        <f t="shared" si="2"/>
        <v>0</v>
      </c>
    </row>
    <row r="31" spans="1:8" ht="15.75" x14ac:dyDescent="0.25">
      <c r="A31" s="209" t="s">
        <v>246</v>
      </c>
      <c r="B31" s="217"/>
      <c r="C31" s="217"/>
      <c r="D31" s="217"/>
      <c r="E31" s="223">
        <f t="shared" si="0"/>
        <v>0</v>
      </c>
      <c r="F31" s="216"/>
      <c r="G31" s="215">
        <f t="shared" si="1"/>
        <v>0</v>
      </c>
      <c r="H31" s="214">
        <f t="shared" si="2"/>
        <v>0</v>
      </c>
    </row>
    <row r="32" spans="1:8" ht="15.75" x14ac:dyDescent="0.25">
      <c r="A32" s="209" t="s">
        <v>246</v>
      </c>
      <c r="B32" s="217"/>
      <c r="C32" s="217"/>
      <c r="D32" s="217"/>
      <c r="E32" s="223">
        <f t="shared" si="0"/>
        <v>0</v>
      </c>
      <c r="F32" s="216"/>
      <c r="G32" s="215">
        <f t="shared" si="1"/>
        <v>0</v>
      </c>
      <c r="H32" s="214">
        <f t="shared" si="2"/>
        <v>0</v>
      </c>
    </row>
    <row r="33" spans="1:8" ht="15.75" x14ac:dyDescent="0.25">
      <c r="A33" s="209" t="s">
        <v>246</v>
      </c>
      <c r="B33" s="217"/>
      <c r="C33" s="217"/>
      <c r="D33" s="217"/>
      <c r="E33" s="223">
        <f t="shared" si="0"/>
        <v>0</v>
      </c>
      <c r="F33" s="216"/>
      <c r="G33" s="215">
        <f t="shared" si="1"/>
        <v>0</v>
      </c>
      <c r="H33" s="214">
        <f t="shared" si="2"/>
        <v>0</v>
      </c>
    </row>
    <row r="34" spans="1:8" x14ac:dyDescent="0.25">
      <c r="E34" s="224"/>
      <c r="F34" s="211"/>
      <c r="G34" s="211"/>
      <c r="H34" s="211"/>
    </row>
    <row r="35" spans="1:8" x14ac:dyDescent="0.25">
      <c r="B35" s="213">
        <f>SUM(B9:B33)</f>
        <v>0</v>
      </c>
      <c r="C35" s="213">
        <f>SUMPRODUCT($B$9:$B$33,$C$9:$C$33)</f>
        <v>0</v>
      </c>
      <c r="E35" s="35">
        <f>SUM(E9:E34)</f>
        <v>0</v>
      </c>
      <c r="F35" s="212">
        <f>SUM(F9:F34)</f>
        <v>0</v>
      </c>
      <c r="G35" s="210">
        <f>SUM(G9:G34)</f>
        <v>0</v>
      </c>
      <c r="H35" s="210">
        <f>SUM(H9:H34)</f>
        <v>0</v>
      </c>
    </row>
    <row r="37" spans="1:8" x14ac:dyDescent="0.25">
      <c r="A37" s="221" t="s">
        <v>255</v>
      </c>
      <c r="B37" s="222" t="str">
        <f>IF(B35-Summary!B19=0,"","check")</f>
        <v/>
      </c>
      <c r="E37" s="225" t="s">
        <v>257</v>
      </c>
      <c r="F37" s="209" t="e">
        <f>F35/B35</f>
        <v>#DIV/0!</v>
      </c>
    </row>
  </sheetData>
  <mergeCells count="1">
    <mergeCell ref="A4:H6"/>
  </mergeCells>
  <conditionalFormatting sqref="B37">
    <cfRule type="containsText" dxfId="0" priority="1" operator="containsText" text="check">
      <formula>NOT(ISERROR(SEARCH("check",B37)))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pageSetUpPr fitToPage="1"/>
  </sheetPr>
  <dimension ref="A2:N184"/>
  <sheetViews>
    <sheetView showGridLines="0" defaultGridColor="0" colorId="22" zoomScale="86" zoomScaleNormal="70" zoomScaleSheetLayoutView="70" workbookViewId="0">
      <selection activeCell="B35" sqref="B35"/>
    </sheetView>
  </sheetViews>
  <sheetFormatPr defaultColWidth="9.77734375" defaultRowHeight="15" x14ac:dyDescent="0.25"/>
  <cols>
    <col min="1" max="1" width="29.88671875" style="33" customWidth="1"/>
    <col min="2" max="2" width="37.21875" style="33" customWidth="1"/>
    <col min="3" max="3" width="22.88671875" style="33" customWidth="1"/>
    <col min="4" max="4" width="19.109375" style="33" customWidth="1"/>
    <col min="5" max="5" width="12.77734375" style="33" customWidth="1"/>
    <col min="6" max="6" width="16.21875" style="33" bestFit="1" customWidth="1"/>
    <col min="7" max="7" width="6.33203125" style="33" bestFit="1" customWidth="1"/>
    <col min="8" max="8" width="15.88671875" style="33" bestFit="1" customWidth="1"/>
    <col min="9" max="10" width="8.77734375" style="33" bestFit="1" customWidth="1"/>
    <col min="11" max="11" width="23.6640625" style="33" customWidth="1"/>
    <col min="12" max="16384" width="9.77734375" style="33"/>
  </cols>
  <sheetData>
    <row r="2" spans="1:12" ht="18.75" x14ac:dyDescent="0.3">
      <c r="A2" s="226" t="s">
        <v>260</v>
      </c>
    </row>
    <row r="5" spans="1:12" ht="15" customHeight="1" x14ac:dyDescent="0.25">
      <c r="A5" s="281" t="s">
        <v>263</v>
      </c>
      <c r="B5" s="281"/>
      <c r="C5" s="281"/>
      <c r="D5" s="281"/>
      <c r="E5" s="281"/>
      <c r="F5" s="281"/>
      <c r="G5" s="281"/>
      <c r="H5" s="281"/>
      <c r="I5" s="281"/>
      <c r="J5" s="281"/>
    </row>
    <row r="6" spans="1:12" x14ac:dyDescent="0.25">
      <c r="A6" s="281"/>
      <c r="B6" s="281"/>
      <c r="C6" s="281"/>
      <c r="D6" s="281"/>
      <c r="E6" s="281"/>
      <c r="F6" s="281"/>
      <c r="G6" s="281"/>
      <c r="H6" s="281"/>
      <c r="I6" s="281"/>
      <c r="J6" s="281"/>
    </row>
    <row r="7" spans="1:12" x14ac:dyDescent="0.25">
      <c r="A7" s="281"/>
      <c r="B7" s="281"/>
      <c r="C7" s="281"/>
      <c r="D7" s="281"/>
      <c r="E7" s="281"/>
      <c r="F7" s="281"/>
      <c r="G7" s="281"/>
      <c r="H7" s="281"/>
      <c r="I7" s="281"/>
      <c r="J7" s="281"/>
    </row>
    <row r="8" spans="1:12" x14ac:dyDescent="0.25">
      <c r="A8" s="281"/>
      <c r="B8" s="281"/>
      <c r="C8" s="281"/>
      <c r="D8" s="281"/>
      <c r="E8" s="281"/>
      <c r="F8" s="281"/>
      <c r="G8" s="281"/>
      <c r="H8" s="281"/>
      <c r="I8" s="281"/>
      <c r="J8" s="281"/>
    </row>
    <row r="9" spans="1:12" x14ac:dyDescent="0.25">
      <c r="A9" s="281"/>
      <c r="B9" s="281"/>
      <c r="C9" s="281"/>
      <c r="D9" s="281"/>
      <c r="E9" s="281"/>
      <c r="F9" s="281"/>
      <c r="G9" s="281"/>
      <c r="H9" s="281"/>
      <c r="I9" s="281"/>
      <c r="J9" s="281"/>
    </row>
    <row r="11" spans="1:12" x14ac:dyDescent="0.25">
      <c r="A11" s="1" t="s">
        <v>207</v>
      </c>
      <c r="B11" s="2">
        <f>Summary!B6</f>
        <v>0</v>
      </c>
    </row>
    <row r="12" spans="1:12" x14ac:dyDescent="0.25">
      <c r="A12" s="1" t="s">
        <v>238</v>
      </c>
      <c r="B12" s="2">
        <f>Summary!B7</f>
        <v>0</v>
      </c>
    </row>
    <row r="13" spans="1:12" x14ac:dyDescent="0.25">
      <c r="A13" s="1" t="s">
        <v>208</v>
      </c>
      <c r="B13" s="2">
        <f>Summary!B8</f>
        <v>0</v>
      </c>
      <c r="C13" s="4"/>
      <c r="H13" s="4"/>
      <c r="I13" s="4"/>
      <c r="J13" s="4"/>
      <c r="K13" s="4"/>
      <c r="L13" s="4"/>
    </row>
    <row r="14" spans="1:12" x14ac:dyDescent="0.25">
      <c r="A14" s="1" t="s">
        <v>209</v>
      </c>
      <c r="B14" s="2">
        <f>Summary!B9</f>
        <v>0</v>
      </c>
      <c r="C14" s="4"/>
      <c r="H14" s="4"/>
      <c r="I14" s="4"/>
      <c r="J14" s="4"/>
      <c r="K14" s="4"/>
      <c r="L14" s="119"/>
    </row>
    <row r="15" spans="1:12" ht="15.75" thickBot="1" x14ac:dyDescent="0.3">
      <c r="B15" s="4"/>
      <c r="C15" s="4"/>
      <c r="G15" s="4"/>
      <c r="H15" s="4"/>
      <c r="I15" s="4"/>
      <c r="J15" s="4"/>
      <c r="K15" s="4"/>
      <c r="L15" s="4"/>
    </row>
    <row r="16" spans="1:12" x14ac:dyDescent="0.25">
      <c r="A16" s="120" t="s">
        <v>15</v>
      </c>
      <c r="B16" s="121"/>
      <c r="C16" s="121"/>
      <c r="D16" s="121"/>
      <c r="E16" s="121"/>
      <c r="F16" s="121"/>
      <c r="G16" s="122"/>
      <c r="H16" s="121"/>
      <c r="I16" s="123" t="s">
        <v>16</v>
      </c>
      <c r="J16" s="122" t="s">
        <v>17</v>
      </c>
      <c r="K16" s="124" t="s">
        <v>56</v>
      </c>
      <c r="L16" s="4"/>
    </row>
    <row r="17" spans="1:14" ht="15.75" thickBot="1" x14ac:dyDescent="0.3">
      <c r="A17" s="125"/>
      <c r="B17" s="126"/>
      <c r="C17" s="126"/>
      <c r="D17" s="126"/>
      <c r="E17" s="126"/>
      <c r="F17" s="127" t="s">
        <v>57</v>
      </c>
      <c r="G17" s="75"/>
      <c r="H17" s="126"/>
      <c r="I17" s="128" t="s">
        <v>18</v>
      </c>
      <c r="J17" s="129" t="s">
        <v>19</v>
      </c>
      <c r="K17" s="130"/>
      <c r="L17" s="4"/>
    </row>
    <row r="18" spans="1:14" ht="16.5" customHeight="1" thickBot="1" x14ac:dyDescent="0.3">
      <c r="A18" s="282" t="s">
        <v>20</v>
      </c>
      <c r="B18" s="283"/>
      <c r="C18" s="283"/>
      <c r="D18" s="283"/>
      <c r="E18" s="283"/>
      <c r="F18" s="283"/>
      <c r="G18" s="283"/>
      <c r="H18" s="283"/>
      <c r="I18" s="283"/>
      <c r="J18" s="283"/>
      <c r="K18" s="284"/>
      <c r="L18" s="4"/>
    </row>
    <row r="19" spans="1:14" x14ac:dyDescent="0.25">
      <c r="B19" s="4"/>
      <c r="D19" s="33" t="s">
        <v>77</v>
      </c>
      <c r="E19" s="20">
        <f>Summary!B23</f>
        <v>0</v>
      </c>
      <c r="F19" s="52" t="e">
        <f>G19/E19</f>
        <v>#DIV/0!</v>
      </c>
      <c r="G19" s="227">
        <v>0</v>
      </c>
      <c r="H19" s="4" t="s">
        <v>212</v>
      </c>
      <c r="I19" s="4"/>
      <c r="J19" s="4"/>
      <c r="K19" s="131"/>
      <c r="L19" s="4"/>
    </row>
    <row r="20" spans="1:14" x14ac:dyDescent="0.25">
      <c r="A20" s="8"/>
      <c r="B20" s="4" t="s">
        <v>55</v>
      </c>
      <c r="C20" s="16" t="s">
        <v>202</v>
      </c>
      <c r="D20" s="114">
        <v>1</v>
      </c>
      <c r="E20" s="20">
        <f>Summary!B23</f>
        <v>0</v>
      </c>
      <c r="F20" s="52" t="e">
        <f>G20/E20</f>
        <v>#DIV/0!</v>
      </c>
      <c r="G20" s="61">
        <f>G19/1.15</f>
        <v>0</v>
      </c>
      <c r="H20" s="133" t="s">
        <v>214</v>
      </c>
      <c r="I20" s="4"/>
      <c r="J20" s="4"/>
      <c r="K20" s="134"/>
      <c r="L20" s="4"/>
    </row>
    <row r="21" spans="1:14" x14ac:dyDescent="0.25">
      <c r="A21" s="8"/>
      <c r="B21" s="4"/>
      <c r="C21" s="16" t="s">
        <v>78</v>
      </c>
      <c r="D21" s="132"/>
      <c r="E21" s="4"/>
      <c r="F21" s="4"/>
      <c r="G21" s="61">
        <f>G20</f>
        <v>0</v>
      </c>
      <c r="H21" s="133"/>
      <c r="I21" s="4"/>
      <c r="J21" s="4"/>
      <c r="K21" s="134"/>
      <c r="L21" s="4"/>
    </row>
    <row r="22" spans="1:14" x14ac:dyDescent="0.25">
      <c r="A22" s="8"/>
      <c r="B22" s="266" t="s">
        <v>144</v>
      </c>
      <c r="C22" s="4"/>
      <c r="D22" s="4"/>
      <c r="E22" s="4"/>
      <c r="F22" s="4"/>
      <c r="G22" s="97">
        <v>0</v>
      </c>
      <c r="H22" s="4"/>
      <c r="I22" s="4"/>
      <c r="J22" s="60"/>
      <c r="K22" s="134"/>
      <c r="L22" s="4"/>
    </row>
    <row r="23" spans="1:14" x14ac:dyDescent="0.25">
      <c r="A23" s="8"/>
      <c r="B23" s="266" t="s">
        <v>53</v>
      </c>
      <c r="C23" s="4"/>
      <c r="D23" s="135"/>
      <c r="E23" s="136"/>
      <c r="F23" s="4"/>
      <c r="G23" s="97">
        <v>0</v>
      </c>
      <c r="H23" s="4"/>
      <c r="I23" s="4"/>
      <c r="J23" s="60"/>
      <c r="K23" s="134"/>
      <c r="L23" s="4"/>
    </row>
    <row r="24" spans="1:14" x14ac:dyDescent="0.25">
      <c r="A24" s="8"/>
      <c r="B24" s="266" t="s">
        <v>225</v>
      </c>
      <c r="C24" s="4"/>
      <c r="D24" s="135"/>
      <c r="E24" s="137"/>
      <c r="F24" s="96"/>
      <c r="G24" s="97">
        <v>0</v>
      </c>
      <c r="H24" s="4"/>
      <c r="I24" s="4"/>
      <c r="J24" s="60"/>
      <c r="K24" s="134"/>
      <c r="L24" s="4"/>
    </row>
    <row r="25" spans="1:14" x14ac:dyDescent="0.25">
      <c r="A25" s="8"/>
      <c r="B25" s="266" t="s">
        <v>226</v>
      </c>
      <c r="C25" s="4"/>
      <c r="D25" s="4"/>
      <c r="E25" s="4"/>
      <c r="F25" s="4"/>
      <c r="G25" s="97">
        <v>0</v>
      </c>
      <c r="H25" s="61">
        <f>SUM(G21:G25)</f>
        <v>0</v>
      </c>
      <c r="I25" s="138" t="e">
        <f>H25/SUM(Summary!B14:B18)</f>
        <v>#DIV/0!</v>
      </c>
      <c r="J25" s="139" t="e">
        <f>SUM(H25/$H$160)</f>
        <v>#DIV/0!</v>
      </c>
      <c r="K25" s="134"/>
      <c r="L25" s="4"/>
    </row>
    <row r="26" spans="1:14" ht="15.75" thickBot="1" x14ac:dyDescent="0.3">
      <c r="A26" s="8"/>
      <c r="B26" s="4"/>
      <c r="C26" s="4"/>
      <c r="D26" s="4"/>
      <c r="E26" s="4"/>
      <c r="F26" s="4"/>
      <c r="G26" s="140"/>
      <c r="H26" s="140"/>
      <c r="I26" s="4"/>
      <c r="J26" s="60"/>
      <c r="K26" s="134"/>
      <c r="L26" s="4"/>
    </row>
    <row r="27" spans="1:14" ht="15.75" thickBot="1" x14ac:dyDescent="0.3">
      <c r="A27" s="282" t="s">
        <v>63</v>
      </c>
      <c r="B27" s="283"/>
      <c r="C27" s="283"/>
      <c r="D27" s="283"/>
      <c r="E27" s="283"/>
      <c r="F27" s="283"/>
      <c r="G27" s="283"/>
      <c r="H27" s="283"/>
      <c r="I27" s="283"/>
      <c r="J27" s="283"/>
      <c r="K27" s="284"/>
      <c r="L27" s="4"/>
    </row>
    <row r="28" spans="1:14" ht="15.75" thickBot="1" x14ac:dyDescent="0.3">
      <c r="K28" s="134"/>
      <c r="L28" s="4"/>
    </row>
    <row r="29" spans="1:14" ht="15.75" thickBot="1" x14ac:dyDescent="0.3">
      <c r="B29" s="142" t="s">
        <v>218</v>
      </c>
      <c r="C29" s="34" t="s">
        <v>217</v>
      </c>
      <c r="D29" s="34" t="s">
        <v>115</v>
      </c>
      <c r="E29" s="34" t="s">
        <v>76</v>
      </c>
      <c r="F29" s="34" t="s">
        <v>33</v>
      </c>
      <c r="G29" s="143" t="s">
        <v>116</v>
      </c>
      <c r="H29" s="144"/>
      <c r="I29" s="144"/>
      <c r="J29" s="60"/>
      <c r="K29" s="134"/>
      <c r="L29" s="4"/>
    </row>
    <row r="30" spans="1:14" x14ac:dyDescent="0.25">
      <c r="A30" s="145"/>
      <c r="B30" s="266" t="s">
        <v>164</v>
      </c>
      <c r="C30" s="33" t="s">
        <v>203</v>
      </c>
      <c r="D30" s="146"/>
      <c r="E30" s="147" t="s">
        <v>117</v>
      </c>
      <c r="F30" s="97"/>
      <c r="G30" s="61">
        <f>D30*F30</f>
        <v>0</v>
      </c>
      <c r="H30" s="148"/>
      <c r="I30" s="144"/>
      <c r="J30" s="60"/>
      <c r="K30" s="134"/>
      <c r="L30" s="4"/>
      <c r="M30" s="149"/>
      <c r="N30" s="149"/>
    </row>
    <row r="31" spans="1:14" x14ac:dyDescent="0.25">
      <c r="A31" s="145"/>
      <c r="B31" s="266" t="s">
        <v>104</v>
      </c>
      <c r="C31" s="33" t="s">
        <v>203</v>
      </c>
      <c r="D31" s="146"/>
      <c r="E31" s="147" t="s">
        <v>117</v>
      </c>
      <c r="F31" s="97"/>
      <c r="G31" s="61">
        <f t="shared" ref="G31:G59" si="0">F31*D31</f>
        <v>0</v>
      </c>
      <c r="H31" s="144"/>
      <c r="I31" s="144"/>
      <c r="J31" s="60"/>
      <c r="K31" s="134"/>
      <c r="L31" s="4"/>
      <c r="M31" s="149"/>
    </row>
    <row r="32" spans="1:14" x14ac:dyDescent="0.25">
      <c r="A32" s="145"/>
      <c r="B32" s="266" t="s">
        <v>189</v>
      </c>
      <c r="C32" s="33" t="s">
        <v>203</v>
      </c>
      <c r="D32" s="146"/>
      <c r="E32" s="147" t="s">
        <v>29</v>
      </c>
      <c r="F32" s="97"/>
      <c r="G32" s="61">
        <f t="shared" si="0"/>
        <v>0</v>
      </c>
      <c r="H32" s="144"/>
      <c r="I32" s="144"/>
      <c r="J32" s="60"/>
      <c r="K32" s="134"/>
      <c r="L32" s="4"/>
    </row>
    <row r="33" spans="1:12" x14ac:dyDescent="0.25">
      <c r="A33" s="145"/>
      <c r="B33" s="266" t="s">
        <v>183</v>
      </c>
      <c r="C33" s="33" t="s">
        <v>203</v>
      </c>
      <c r="D33" s="146"/>
      <c r="E33" s="147" t="s">
        <v>119</v>
      </c>
      <c r="F33" s="112"/>
      <c r="G33" s="61">
        <f t="shared" si="0"/>
        <v>0</v>
      </c>
      <c r="H33" s="144"/>
      <c r="I33" s="144"/>
      <c r="J33" s="60"/>
      <c r="K33" s="134"/>
      <c r="L33" s="4"/>
    </row>
    <row r="34" spans="1:12" x14ac:dyDescent="0.25">
      <c r="A34" s="145"/>
      <c r="B34" s="266" t="s">
        <v>112</v>
      </c>
      <c r="C34" s="33" t="s">
        <v>203</v>
      </c>
      <c r="D34" s="146"/>
      <c r="E34" s="147" t="s">
        <v>117</v>
      </c>
      <c r="F34" s="97"/>
      <c r="G34" s="61">
        <f t="shared" si="0"/>
        <v>0</v>
      </c>
      <c r="H34" s="144"/>
      <c r="I34" s="144"/>
      <c r="J34" s="60"/>
      <c r="K34" s="134"/>
      <c r="L34" s="4"/>
    </row>
    <row r="35" spans="1:12" x14ac:dyDescent="0.25">
      <c r="A35" s="145"/>
      <c r="B35" s="266" t="s">
        <v>269</v>
      </c>
      <c r="C35" s="33" t="s">
        <v>203</v>
      </c>
      <c r="D35" s="146"/>
      <c r="E35" s="147" t="s">
        <v>117</v>
      </c>
      <c r="F35" s="97"/>
      <c r="G35" s="61">
        <f t="shared" si="0"/>
        <v>0</v>
      </c>
      <c r="H35" s="144"/>
      <c r="I35" s="144"/>
      <c r="J35" s="60"/>
      <c r="K35" s="134"/>
      <c r="L35" s="4"/>
    </row>
    <row r="36" spans="1:12" x14ac:dyDescent="0.25">
      <c r="A36" s="145"/>
      <c r="B36" s="266" t="s">
        <v>145</v>
      </c>
      <c r="C36" s="33" t="s">
        <v>203</v>
      </c>
      <c r="D36" s="146"/>
      <c r="E36" s="147" t="s">
        <v>175</v>
      </c>
      <c r="F36" s="97"/>
      <c r="G36" s="61">
        <f t="shared" si="0"/>
        <v>0</v>
      </c>
      <c r="H36" s="144"/>
      <c r="I36" s="144"/>
      <c r="J36" s="60"/>
      <c r="K36" s="134"/>
      <c r="L36" s="4"/>
    </row>
    <row r="37" spans="1:12" x14ac:dyDescent="0.25">
      <c r="A37" s="145"/>
      <c r="B37" s="266" t="s">
        <v>118</v>
      </c>
      <c r="C37" s="33" t="s">
        <v>203</v>
      </c>
      <c r="D37" s="146"/>
      <c r="E37" s="147" t="s">
        <v>117</v>
      </c>
      <c r="F37" s="97"/>
      <c r="G37" s="61">
        <f t="shared" si="0"/>
        <v>0</v>
      </c>
      <c r="H37" s="144"/>
      <c r="I37" s="144"/>
      <c r="J37" s="60"/>
      <c r="K37" s="134"/>
      <c r="L37" s="4"/>
    </row>
    <row r="38" spans="1:12" x14ac:dyDescent="0.25">
      <c r="A38" s="145"/>
      <c r="B38" s="266" t="s">
        <v>123</v>
      </c>
      <c r="C38" s="33" t="s">
        <v>203</v>
      </c>
      <c r="D38" s="146"/>
      <c r="E38" s="147" t="s">
        <v>117</v>
      </c>
      <c r="F38" s="97"/>
      <c r="G38" s="61">
        <f t="shared" si="0"/>
        <v>0</v>
      </c>
      <c r="H38" s="144"/>
      <c r="I38" s="144"/>
      <c r="J38" s="60"/>
      <c r="K38" s="134"/>
      <c r="L38" s="4"/>
    </row>
    <row r="39" spans="1:12" x14ac:dyDescent="0.25">
      <c r="A39" s="145"/>
      <c r="B39" s="266" t="s">
        <v>106</v>
      </c>
      <c r="C39" s="33" t="s">
        <v>203</v>
      </c>
      <c r="D39" s="146"/>
      <c r="E39" s="147" t="s">
        <v>117</v>
      </c>
      <c r="F39" s="97"/>
      <c r="G39" s="61">
        <f t="shared" si="0"/>
        <v>0</v>
      </c>
      <c r="H39" s="144"/>
      <c r="I39" s="144"/>
      <c r="J39" s="60"/>
      <c r="K39" s="134"/>
      <c r="L39" s="4"/>
    </row>
    <row r="40" spans="1:12" x14ac:dyDescent="0.25">
      <c r="A40" s="145"/>
      <c r="B40" s="266" t="s">
        <v>107</v>
      </c>
      <c r="C40" s="33" t="s">
        <v>203</v>
      </c>
      <c r="D40" s="146"/>
      <c r="E40" s="147" t="s">
        <v>117</v>
      </c>
      <c r="F40" s="97"/>
      <c r="G40" s="61">
        <f t="shared" si="0"/>
        <v>0</v>
      </c>
      <c r="H40" s="144"/>
      <c r="I40" s="144"/>
      <c r="J40" s="60"/>
      <c r="K40" s="134"/>
      <c r="L40" s="4"/>
    </row>
    <row r="41" spans="1:12" x14ac:dyDescent="0.25">
      <c r="A41" s="145"/>
      <c r="B41" s="266" t="s">
        <v>150</v>
      </c>
      <c r="C41" s="33" t="s">
        <v>203</v>
      </c>
      <c r="D41" s="146"/>
      <c r="E41" s="147" t="s">
        <v>117</v>
      </c>
      <c r="F41" s="97"/>
      <c r="G41" s="61">
        <f t="shared" si="0"/>
        <v>0</v>
      </c>
      <c r="H41" s="144"/>
      <c r="I41" s="144"/>
      <c r="J41" s="60"/>
      <c r="K41" s="134"/>
      <c r="L41" s="4"/>
    </row>
    <row r="42" spans="1:12" x14ac:dyDescent="0.25">
      <c r="A42" s="145"/>
      <c r="B42" s="266" t="s">
        <v>101</v>
      </c>
      <c r="C42" s="33" t="s">
        <v>203</v>
      </c>
      <c r="D42" s="146"/>
      <c r="E42" s="147" t="s">
        <v>117</v>
      </c>
      <c r="F42" s="97"/>
      <c r="G42" s="61">
        <f t="shared" si="0"/>
        <v>0</v>
      </c>
      <c r="H42" s="144"/>
      <c r="I42" s="144"/>
      <c r="J42" s="60"/>
      <c r="K42" s="134"/>
      <c r="L42" s="4"/>
    </row>
    <row r="43" spans="1:12" x14ac:dyDescent="0.25">
      <c r="A43" s="145"/>
      <c r="B43" s="266" t="s">
        <v>102</v>
      </c>
      <c r="C43" s="33" t="s">
        <v>203</v>
      </c>
      <c r="D43" s="146"/>
      <c r="E43" s="147" t="s">
        <v>117</v>
      </c>
      <c r="F43" s="97"/>
      <c r="G43" s="61">
        <f t="shared" si="0"/>
        <v>0</v>
      </c>
      <c r="H43" s="144"/>
      <c r="I43" s="144"/>
      <c r="J43" s="60"/>
      <c r="K43" s="134"/>
      <c r="L43" s="4"/>
    </row>
    <row r="44" spans="1:12" x14ac:dyDescent="0.25">
      <c r="A44" s="145"/>
      <c r="B44" s="266" t="s">
        <v>103</v>
      </c>
      <c r="C44" s="33" t="s">
        <v>203</v>
      </c>
      <c r="D44" s="146"/>
      <c r="E44" s="147" t="s">
        <v>117</v>
      </c>
      <c r="F44" s="97"/>
      <c r="G44" s="61">
        <f t="shared" si="0"/>
        <v>0</v>
      </c>
      <c r="H44" s="144"/>
      <c r="I44" s="144"/>
      <c r="J44" s="60"/>
      <c r="K44" s="134"/>
      <c r="L44" s="4"/>
    </row>
    <row r="45" spans="1:12" x14ac:dyDescent="0.25">
      <c r="A45" s="145"/>
      <c r="B45" s="266" t="s">
        <v>148</v>
      </c>
      <c r="C45" s="33" t="s">
        <v>203</v>
      </c>
      <c r="D45" s="146"/>
      <c r="E45" s="147" t="s">
        <v>117</v>
      </c>
      <c r="F45" s="97"/>
      <c r="G45" s="61">
        <f t="shared" si="0"/>
        <v>0</v>
      </c>
      <c r="H45" s="144"/>
      <c r="I45" s="144"/>
      <c r="J45" s="60"/>
      <c r="K45" s="134"/>
      <c r="L45" s="4"/>
    </row>
    <row r="46" spans="1:12" x14ac:dyDescent="0.25">
      <c r="A46" s="145"/>
      <c r="B46" s="266" t="s">
        <v>130</v>
      </c>
      <c r="C46" s="33" t="s">
        <v>203</v>
      </c>
      <c r="D46" s="146"/>
      <c r="E46" s="147" t="s">
        <v>117</v>
      </c>
      <c r="F46" s="97"/>
      <c r="G46" s="61">
        <f t="shared" si="0"/>
        <v>0</v>
      </c>
      <c r="H46" s="144"/>
      <c r="I46" s="144"/>
      <c r="J46" s="60"/>
      <c r="K46" s="134"/>
      <c r="L46" s="4"/>
    </row>
    <row r="47" spans="1:12" x14ac:dyDescent="0.25">
      <c r="A47" s="145"/>
      <c r="B47" s="266" t="s">
        <v>105</v>
      </c>
      <c r="C47" s="33" t="s">
        <v>203</v>
      </c>
      <c r="D47" s="146"/>
      <c r="E47" s="147" t="s">
        <v>117</v>
      </c>
      <c r="F47" s="97"/>
      <c r="G47" s="61">
        <f t="shared" si="0"/>
        <v>0</v>
      </c>
      <c r="H47" s="144"/>
      <c r="I47" s="144"/>
      <c r="J47" s="60"/>
      <c r="K47" s="134"/>
      <c r="L47" s="4"/>
    </row>
    <row r="48" spans="1:12" x14ac:dyDescent="0.25">
      <c r="A48" s="145"/>
      <c r="B48" s="266" t="s">
        <v>86</v>
      </c>
      <c r="C48" s="33" t="s">
        <v>203</v>
      </c>
      <c r="D48" s="146"/>
      <c r="E48" s="147" t="s">
        <v>119</v>
      </c>
      <c r="F48" s="97"/>
      <c r="G48" s="61">
        <f t="shared" si="0"/>
        <v>0</v>
      </c>
      <c r="H48" s="144"/>
      <c r="I48" s="144"/>
      <c r="J48" s="60"/>
      <c r="K48" s="134"/>
      <c r="L48" s="4"/>
    </row>
    <row r="49" spans="1:12" x14ac:dyDescent="0.25">
      <c r="A49" s="145"/>
      <c r="B49" s="266" t="s">
        <v>100</v>
      </c>
      <c r="C49" s="33" t="s">
        <v>203</v>
      </c>
      <c r="D49" s="146"/>
      <c r="E49" s="147" t="s">
        <v>117</v>
      </c>
      <c r="F49" s="97"/>
      <c r="G49" s="61">
        <f t="shared" si="0"/>
        <v>0</v>
      </c>
      <c r="H49" s="144"/>
      <c r="I49" s="144"/>
      <c r="J49" s="60"/>
      <c r="K49" s="134"/>
      <c r="L49" s="4"/>
    </row>
    <row r="50" spans="1:12" x14ac:dyDescent="0.25">
      <c r="A50" s="145"/>
      <c r="B50" s="266" t="s">
        <v>95</v>
      </c>
      <c r="C50" s="33" t="s">
        <v>203</v>
      </c>
      <c r="D50" s="14"/>
      <c r="E50" s="147" t="s">
        <v>117</v>
      </c>
      <c r="F50" s="97"/>
      <c r="G50" s="61">
        <f t="shared" si="0"/>
        <v>0</v>
      </c>
      <c r="H50" s="144"/>
      <c r="I50" s="144"/>
      <c r="J50" s="60"/>
      <c r="K50" s="134"/>
      <c r="L50" s="4"/>
    </row>
    <row r="51" spans="1:12" x14ac:dyDescent="0.25">
      <c r="A51" s="145"/>
      <c r="B51" s="266" t="s">
        <v>267</v>
      </c>
      <c r="C51" s="33" t="s">
        <v>203</v>
      </c>
      <c r="D51" s="146"/>
      <c r="E51" s="147" t="s">
        <v>117</v>
      </c>
      <c r="F51" s="97"/>
      <c r="G51" s="61">
        <f t="shared" si="0"/>
        <v>0</v>
      </c>
      <c r="H51" s="144"/>
      <c r="I51" s="144"/>
      <c r="J51" s="60"/>
      <c r="K51" s="134"/>
      <c r="L51" s="4"/>
    </row>
    <row r="52" spans="1:12" x14ac:dyDescent="0.25">
      <c r="A52" s="145"/>
      <c r="B52" s="266" t="s">
        <v>114</v>
      </c>
      <c r="C52" s="33" t="s">
        <v>203</v>
      </c>
      <c r="D52" s="14"/>
      <c r="E52" s="147" t="s">
        <v>117</v>
      </c>
      <c r="F52" s="97"/>
      <c r="G52" s="61">
        <f t="shared" si="0"/>
        <v>0</v>
      </c>
      <c r="H52" s="144"/>
      <c r="I52" s="144"/>
      <c r="J52" s="60"/>
      <c r="K52" s="134"/>
      <c r="L52" s="4"/>
    </row>
    <row r="53" spans="1:12" x14ac:dyDescent="0.25">
      <c r="A53" s="145"/>
      <c r="B53" s="266" t="s">
        <v>96</v>
      </c>
      <c r="C53" s="33" t="s">
        <v>203</v>
      </c>
      <c r="D53" s="146"/>
      <c r="E53" s="147" t="s">
        <v>117</v>
      </c>
      <c r="F53" s="97"/>
      <c r="G53" s="61">
        <f t="shared" si="0"/>
        <v>0</v>
      </c>
      <c r="H53" s="144"/>
      <c r="I53" s="144"/>
      <c r="J53" s="60"/>
      <c r="K53" s="134"/>
      <c r="L53" s="4"/>
    </row>
    <row r="54" spans="1:12" x14ac:dyDescent="0.25">
      <c r="A54" s="145"/>
      <c r="B54" s="266" t="s">
        <v>97</v>
      </c>
      <c r="C54" s="33" t="s">
        <v>203</v>
      </c>
      <c r="D54" s="146"/>
      <c r="E54" s="147" t="s">
        <v>117</v>
      </c>
      <c r="F54" s="97"/>
      <c r="G54" s="61">
        <f t="shared" si="0"/>
        <v>0</v>
      </c>
      <c r="H54" s="144"/>
      <c r="I54" s="144"/>
      <c r="J54" s="60"/>
      <c r="K54" s="134"/>
      <c r="L54" s="4"/>
    </row>
    <row r="55" spans="1:12" x14ac:dyDescent="0.25">
      <c r="A55" s="145"/>
      <c r="B55" s="266" t="s">
        <v>98</v>
      </c>
      <c r="C55" s="33" t="s">
        <v>203</v>
      </c>
      <c r="D55" s="146"/>
      <c r="E55" s="147" t="s">
        <v>117</v>
      </c>
      <c r="F55" s="97"/>
      <c r="G55" s="61">
        <f t="shared" si="0"/>
        <v>0</v>
      </c>
      <c r="H55" s="144"/>
      <c r="I55" s="144"/>
      <c r="J55" s="60"/>
      <c r="K55" s="134"/>
      <c r="L55" s="4"/>
    </row>
    <row r="56" spans="1:12" x14ac:dyDescent="0.25">
      <c r="A56" s="145"/>
      <c r="B56" s="266" t="s">
        <v>99</v>
      </c>
      <c r="C56" s="33" t="s">
        <v>203</v>
      </c>
      <c r="D56" s="146"/>
      <c r="E56" s="147" t="s">
        <v>117</v>
      </c>
      <c r="F56" s="97"/>
      <c r="G56" s="61">
        <f t="shared" si="0"/>
        <v>0</v>
      </c>
      <c r="H56" s="144"/>
      <c r="I56" s="144"/>
      <c r="J56" s="60"/>
      <c r="K56" s="134"/>
      <c r="L56" s="4"/>
    </row>
    <row r="57" spans="1:12" x14ac:dyDescent="0.25">
      <c r="A57" s="145"/>
      <c r="B57" s="266" t="s">
        <v>110</v>
      </c>
      <c r="C57" s="33" t="s">
        <v>203</v>
      </c>
      <c r="D57" s="146"/>
      <c r="E57" s="147" t="s">
        <v>117</v>
      </c>
      <c r="F57" s="97"/>
      <c r="G57" s="61">
        <f t="shared" si="0"/>
        <v>0</v>
      </c>
      <c r="H57" s="144"/>
      <c r="I57" s="144"/>
      <c r="J57" s="60"/>
      <c r="K57" s="134"/>
      <c r="L57" s="4"/>
    </row>
    <row r="58" spans="1:12" x14ac:dyDescent="0.25">
      <c r="A58" s="145"/>
      <c r="B58" s="266" t="s">
        <v>190</v>
      </c>
      <c r="D58" s="146"/>
      <c r="E58" s="147" t="s">
        <v>117</v>
      </c>
      <c r="F58" s="97"/>
      <c r="G58" s="61">
        <f t="shared" si="0"/>
        <v>0</v>
      </c>
      <c r="H58" s="144"/>
      <c r="I58" s="144"/>
      <c r="J58" s="60"/>
      <c r="K58" s="134"/>
      <c r="L58" s="4"/>
    </row>
    <row r="59" spans="1:12" x14ac:dyDescent="0.25">
      <c r="A59" s="145"/>
      <c r="B59" s="266" t="s">
        <v>134</v>
      </c>
      <c r="D59" s="146"/>
      <c r="E59" s="147" t="s">
        <v>117</v>
      </c>
      <c r="F59" s="97"/>
      <c r="G59" s="61">
        <f t="shared" si="0"/>
        <v>0</v>
      </c>
      <c r="H59" s="144"/>
      <c r="I59" s="144"/>
      <c r="J59" s="60"/>
      <c r="K59" s="134"/>
      <c r="L59" s="4"/>
    </row>
    <row r="60" spans="1:12" x14ac:dyDescent="0.25">
      <c r="A60" s="145"/>
      <c r="B60" s="266" t="s">
        <v>186</v>
      </c>
      <c r="D60" s="146"/>
      <c r="E60" s="147" t="s">
        <v>119</v>
      </c>
      <c r="F60" s="97"/>
      <c r="G60" s="61">
        <f t="shared" ref="G60:G62" si="1">F60*D60</f>
        <v>0</v>
      </c>
      <c r="H60" s="144"/>
      <c r="I60" s="144"/>
      <c r="J60" s="60"/>
      <c r="K60" s="134"/>
      <c r="L60" s="4"/>
    </row>
    <row r="61" spans="1:12" x14ac:dyDescent="0.25">
      <c r="A61" s="145"/>
      <c r="B61" s="266" t="s">
        <v>191</v>
      </c>
      <c r="D61" s="146"/>
      <c r="E61" s="147" t="s">
        <v>46</v>
      </c>
      <c r="F61" s="97"/>
      <c r="G61" s="61">
        <f t="shared" si="1"/>
        <v>0</v>
      </c>
      <c r="H61" s="144"/>
      <c r="I61" s="144"/>
      <c r="J61" s="60"/>
      <c r="K61" s="134"/>
      <c r="L61" s="4"/>
    </row>
    <row r="62" spans="1:12" x14ac:dyDescent="0.25">
      <c r="A62" s="145"/>
      <c r="B62" s="4" t="s">
        <v>91</v>
      </c>
      <c r="D62" s="151">
        <f>SUM(G30:G61)</f>
        <v>0</v>
      </c>
      <c r="E62" s="147" t="s">
        <v>29</v>
      </c>
      <c r="F62" s="97"/>
      <c r="G62" s="61">
        <f t="shared" si="1"/>
        <v>0</v>
      </c>
      <c r="H62" s="61">
        <f>SUM(G30:G62)</f>
        <v>0</v>
      </c>
      <c r="I62" s="138" t="e">
        <f>H62/SUM(Summary!B14:B18)</f>
        <v>#DIV/0!</v>
      </c>
      <c r="J62" s="139" t="e">
        <f>SUM(H62/$H$160)</f>
        <v>#DIV/0!</v>
      </c>
      <c r="K62" s="152"/>
      <c r="L62" s="4"/>
    </row>
    <row r="63" spans="1:12" ht="15.75" thickBot="1" x14ac:dyDescent="0.3">
      <c r="A63" s="8"/>
      <c r="B63" s="4"/>
      <c r="C63" s="4"/>
      <c r="D63" s="4"/>
      <c r="E63" s="4"/>
      <c r="F63" s="4"/>
      <c r="G63" s="141"/>
      <c r="H63" s="140"/>
      <c r="I63" s="4"/>
      <c r="J63" s="60"/>
      <c r="K63" s="134"/>
      <c r="L63" s="4"/>
    </row>
    <row r="64" spans="1:12" ht="15.75" thickBot="1" x14ac:dyDescent="0.3">
      <c r="A64" s="282" t="s">
        <v>24</v>
      </c>
      <c r="B64" s="283"/>
      <c r="C64" s="283"/>
      <c r="D64" s="283"/>
      <c r="E64" s="283"/>
      <c r="F64" s="283"/>
      <c r="G64" s="283"/>
      <c r="H64" s="283"/>
      <c r="I64" s="283"/>
      <c r="J64" s="283"/>
      <c r="K64" s="284"/>
      <c r="L64" s="4"/>
    </row>
    <row r="65" spans="1:12" x14ac:dyDescent="0.25">
      <c r="A65" s="8"/>
      <c r="B65" s="266" t="s">
        <v>38</v>
      </c>
      <c r="C65" s="4" t="s">
        <v>227</v>
      </c>
      <c r="D65" s="20">
        <f>SUM(Summary!B14:B18)</f>
        <v>0</v>
      </c>
      <c r="E65" s="112"/>
      <c r="F65" s="1" t="s">
        <v>228</v>
      </c>
      <c r="G65" s="61">
        <f>D65*E65</f>
        <v>0</v>
      </c>
      <c r="H65" s="144"/>
      <c r="I65" s="144"/>
      <c r="J65" s="60"/>
      <c r="K65" s="134"/>
      <c r="L65" s="4"/>
    </row>
    <row r="66" spans="1:12" x14ac:dyDescent="0.25">
      <c r="A66" s="8"/>
      <c r="B66" s="266" t="s">
        <v>40</v>
      </c>
      <c r="E66" s="1"/>
      <c r="F66" s="1"/>
      <c r="G66" s="153"/>
      <c r="H66" s="144"/>
      <c r="I66" s="144"/>
      <c r="J66" s="60"/>
      <c r="K66" s="134"/>
      <c r="L66" s="4"/>
    </row>
    <row r="67" spans="1:12" x14ac:dyDescent="0.25">
      <c r="A67" s="8"/>
      <c r="B67" s="266" t="s">
        <v>171</v>
      </c>
      <c r="D67" s="64"/>
      <c r="E67" s="1"/>
      <c r="F67" s="1"/>
      <c r="G67" s="153"/>
      <c r="H67" s="144"/>
      <c r="I67" s="144"/>
      <c r="J67" s="60"/>
      <c r="K67" s="134"/>
      <c r="L67" s="4"/>
    </row>
    <row r="68" spans="1:12" x14ac:dyDescent="0.25">
      <c r="A68" s="8"/>
      <c r="B68" s="266" t="s">
        <v>170</v>
      </c>
      <c r="D68" s="14"/>
      <c r="E68" s="112"/>
      <c r="F68" s="1" t="s">
        <v>228</v>
      </c>
      <c r="G68" s="61">
        <f>D68*E68</f>
        <v>0</v>
      </c>
      <c r="H68" s="74"/>
      <c r="I68" s="144"/>
      <c r="J68" s="60"/>
      <c r="K68" s="134"/>
      <c r="L68" s="4"/>
    </row>
    <row r="69" spans="1:12" x14ac:dyDescent="0.25">
      <c r="A69" s="8"/>
      <c r="B69" s="266" t="s">
        <v>45</v>
      </c>
      <c r="C69" s="64"/>
      <c r="D69" s="154"/>
      <c r="E69" s="1"/>
      <c r="F69" s="1"/>
      <c r="G69" s="153"/>
      <c r="H69" s="74"/>
      <c r="I69" s="144"/>
      <c r="J69" s="60"/>
      <c r="K69" s="134"/>
      <c r="L69" s="4"/>
    </row>
    <row r="70" spans="1:12" x14ac:dyDescent="0.25">
      <c r="A70" s="8"/>
      <c r="B70" s="266" t="s">
        <v>268</v>
      </c>
      <c r="C70" s="64"/>
      <c r="D70" s="154"/>
      <c r="E70" s="1"/>
      <c r="F70" s="1"/>
      <c r="G70" s="153"/>
      <c r="H70" s="74"/>
      <c r="I70" s="144"/>
      <c r="J70" s="60"/>
      <c r="K70" s="134"/>
      <c r="L70" s="4"/>
    </row>
    <row r="71" spans="1:12" x14ac:dyDescent="0.25">
      <c r="A71" s="8"/>
      <c r="B71" s="266" t="s">
        <v>47</v>
      </c>
      <c r="C71" s="4"/>
      <c r="D71" s="4"/>
      <c r="E71" s="96"/>
      <c r="F71" s="96"/>
      <c r="G71" s="153"/>
      <c r="H71" s="61">
        <f>SUM(G65:G71)</f>
        <v>0</v>
      </c>
      <c r="I71" s="138" t="e">
        <f>H71/SUM(Summary!B14:B18)</f>
        <v>#DIV/0!</v>
      </c>
      <c r="J71" s="139" t="e">
        <f>SUM(H71/$H$160)</f>
        <v>#DIV/0!</v>
      </c>
      <c r="K71" s="134"/>
      <c r="L71" s="4"/>
    </row>
    <row r="72" spans="1:12" ht="15.75" thickBot="1" x14ac:dyDescent="0.3">
      <c r="A72" s="8"/>
      <c r="B72" s="4"/>
      <c r="C72" s="4"/>
      <c r="D72" s="4"/>
      <c r="E72" s="4"/>
      <c r="F72" s="4"/>
      <c r="G72" s="141"/>
      <c r="H72" s="140"/>
      <c r="I72" s="4"/>
      <c r="J72" s="60"/>
      <c r="K72" s="134"/>
      <c r="L72" s="4"/>
    </row>
    <row r="73" spans="1:12" ht="15.75" thickBot="1" x14ac:dyDescent="0.3">
      <c r="A73" s="282" t="s">
        <v>28</v>
      </c>
      <c r="B73" s="283"/>
      <c r="C73" s="283"/>
      <c r="D73" s="283"/>
      <c r="E73" s="283"/>
      <c r="F73" s="283"/>
      <c r="G73" s="283"/>
      <c r="H73" s="283"/>
      <c r="I73" s="283"/>
      <c r="J73" s="283"/>
      <c r="K73" s="284"/>
      <c r="L73" s="4"/>
    </row>
    <row r="74" spans="1:12" ht="15.75" thickBot="1" x14ac:dyDescent="0.3">
      <c r="A74" s="11"/>
      <c r="B74" s="3"/>
      <c r="C74" s="4"/>
      <c r="D74" s="155" t="s">
        <v>166</v>
      </c>
      <c r="E74" s="156" t="s">
        <v>167</v>
      </c>
      <c r="F74" s="4"/>
      <c r="G74" s="4"/>
      <c r="H74" s="4"/>
      <c r="J74" s="60"/>
      <c r="K74" s="134"/>
      <c r="L74" s="4"/>
    </row>
    <row r="75" spans="1:12" x14ac:dyDescent="0.25">
      <c r="A75" s="11"/>
      <c r="C75" s="4" t="s">
        <v>94</v>
      </c>
      <c r="D75" s="20">
        <f>'Revenue '!F35</f>
        <v>0</v>
      </c>
      <c r="E75" s="113"/>
      <c r="F75" s="4"/>
      <c r="G75" s="4"/>
      <c r="H75" s="61">
        <f>D75*E75</f>
        <v>0</v>
      </c>
      <c r="I75" s="138" t="e">
        <f>H75/SUM(Summary!B17:B21)</f>
        <v>#DIV/0!</v>
      </c>
      <c r="J75" s="139" t="e">
        <f>SUM(H75/$H$160)</f>
        <v>#DIV/0!</v>
      </c>
      <c r="K75" s="134"/>
      <c r="L75" s="4"/>
    </row>
    <row r="76" spans="1:12" x14ac:dyDescent="0.25">
      <c r="A76" s="11"/>
      <c r="C76" s="4" t="s">
        <v>93</v>
      </c>
      <c r="D76" s="20">
        <f>D75</f>
        <v>0</v>
      </c>
      <c r="E76" s="113"/>
      <c r="F76" s="4"/>
      <c r="G76" s="4"/>
      <c r="H76" s="61">
        <f>D76*E76</f>
        <v>0</v>
      </c>
      <c r="I76" s="138" t="e">
        <f>H76/SUM(Summary!B18:B22)</f>
        <v>#DIV/0!</v>
      </c>
      <c r="J76" s="139" t="e">
        <f>SUM(H76/$H$160)</f>
        <v>#DIV/0!</v>
      </c>
      <c r="K76" s="134" t="s">
        <v>15</v>
      </c>
      <c r="L76" s="4"/>
    </row>
    <row r="77" spans="1:12" ht="15.75" thickBot="1" x14ac:dyDescent="0.3">
      <c r="A77" s="8"/>
      <c r="B77" s="4"/>
      <c r="C77" s="4"/>
      <c r="D77" s="4"/>
      <c r="E77" s="4"/>
      <c r="F77" s="4"/>
      <c r="G77" s="141"/>
      <c r="H77" s="140"/>
      <c r="I77" s="4"/>
      <c r="J77" s="60"/>
      <c r="K77" s="134"/>
      <c r="L77" s="4"/>
    </row>
    <row r="78" spans="1:12" ht="15.75" thickBot="1" x14ac:dyDescent="0.3">
      <c r="A78" s="282" t="s">
        <v>21</v>
      </c>
      <c r="B78" s="283"/>
      <c r="C78" s="283"/>
      <c r="D78" s="283"/>
      <c r="E78" s="283"/>
      <c r="F78" s="283"/>
      <c r="G78" s="283"/>
      <c r="H78" s="283"/>
      <c r="I78" s="283"/>
      <c r="J78" s="283"/>
      <c r="K78" s="284"/>
      <c r="L78" s="4"/>
    </row>
    <row r="79" spans="1:12" x14ac:dyDescent="0.25">
      <c r="A79" s="11"/>
      <c r="B79" s="1" t="s">
        <v>34</v>
      </c>
      <c r="C79" s="4"/>
      <c r="D79" s="4"/>
      <c r="E79" s="4"/>
      <c r="F79" s="157"/>
      <c r="G79" s="157"/>
      <c r="H79" s="144"/>
      <c r="I79" s="4"/>
      <c r="J79" s="158"/>
      <c r="K79" s="134"/>
      <c r="L79" s="4"/>
    </row>
    <row r="80" spans="1:12" x14ac:dyDescent="0.25">
      <c r="A80" s="8"/>
      <c r="B80" s="266" t="s">
        <v>133</v>
      </c>
      <c r="C80" s="4"/>
      <c r="D80" s="159">
        <v>1</v>
      </c>
      <c r="E80" s="160"/>
      <c r="F80" s="4"/>
      <c r="G80" s="61">
        <f>SUM(D80*E80)</f>
        <v>0</v>
      </c>
      <c r="H80" s="144"/>
      <c r="I80" s="4"/>
      <c r="J80" s="158"/>
      <c r="K80" s="134"/>
      <c r="L80" s="4"/>
    </row>
    <row r="81" spans="1:12" x14ac:dyDescent="0.25">
      <c r="A81" s="8"/>
      <c r="B81" s="266" t="s">
        <v>108</v>
      </c>
      <c r="C81" s="4"/>
      <c r="D81" s="4"/>
      <c r="E81" s="4"/>
      <c r="F81" s="4"/>
      <c r="G81" s="97"/>
      <c r="H81" s="61">
        <f>SUM(G80:G81)</f>
        <v>0</v>
      </c>
      <c r="I81" s="138" t="e">
        <f>H81/SUM(Summary!B23:B27)</f>
        <v>#DIV/0!</v>
      </c>
      <c r="J81" s="139" t="e">
        <f>SUM(H81/$H$160)</f>
        <v>#DIV/0!</v>
      </c>
      <c r="K81" s="134"/>
      <c r="L81" s="4"/>
    </row>
    <row r="82" spans="1:12" ht="15.75" thickBot="1" x14ac:dyDescent="0.3">
      <c r="A82" s="11"/>
      <c r="B82" s="4"/>
      <c r="C82" s="162"/>
      <c r="D82" s="4"/>
      <c r="E82" s="4"/>
      <c r="F82" s="4"/>
      <c r="G82" s="4"/>
      <c r="H82" s="144"/>
      <c r="I82" s="144"/>
      <c r="J82" s="158"/>
      <c r="K82" s="134"/>
      <c r="L82" s="4"/>
    </row>
    <row r="83" spans="1:12" ht="15.75" thickBot="1" x14ac:dyDescent="0.3">
      <c r="A83" s="11"/>
      <c r="B83" s="1" t="s">
        <v>35</v>
      </c>
      <c r="C83" s="155" t="s">
        <v>61</v>
      </c>
      <c r="D83" s="163" t="s">
        <v>54</v>
      </c>
      <c r="E83" s="163" t="s">
        <v>62</v>
      </c>
      <c r="F83" s="156" t="s">
        <v>44</v>
      </c>
      <c r="G83" s="4"/>
      <c r="H83" s="144"/>
      <c r="I83" s="144"/>
      <c r="J83" s="158"/>
      <c r="K83" s="134"/>
      <c r="L83" s="4"/>
    </row>
    <row r="84" spans="1:12" x14ac:dyDescent="0.25">
      <c r="A84" s="8"/>
      <c r="B84" s="266" t="s">
        <v>230</v>
      </c>
      <c r="C84" s="20">
        <f>Summary!D39</f>
        <v>0</v>
      </c>
      <c r="D84" s="97"/>
      <c r="E84" s="14"/>
      <c r="F84" s="97"/>
      <c r="G84" s="61">
        <f>((D84*C84)+(E84*F84))*(1-I84)</f>
        <v>0</v>
      </c>
      <c r="H84" s="144"/>
      <c r="I84" s="144"/>
      <c r="J84" s="158"/>
      <c r="K84" s="134"/>
      <c r="L84" s="4"/>
    </row>
    <row r="85" spans="1:12" hidden="1" x14ac:dyDescent="0.25">
      <c r="A85" s="8"/>
      <c r="B85" s="4" t="s">
        <v>146</v>
      </c>
      <c r="C85" s="164">
        <v>0</v>
      </c>
      <c r="D85" s="165">
        <v>1500</v>
      </c>
      <c r="E85" s="164"/>
      <c r="F85" s="166"/>
      <c r="G85" s="61">
        <f>((D85*C85)+(E85*F85))*(1-I85)</f>
        <v>0</v>
      </c>
      <c r="H85" s="144"/>
      <c r="I85" s="144"/>
      <c r="J85" s="158"/>
      <c r="K85" s="134"/>
      <c r="L85" s="4"/>
    </row>
    <row r="86" spans="1:12" x14ac:dyDescent="0.25">
      <c r="A86" s="23"/>
      <c r="B86" s="4" t="s">
        <v>113</v>
      </c>
      <c r="C86" s="20" t="e">
        <f>(C85+C84)/Summary!B25</f>
        <v>#DIV/0!</v>
      </c>
      <c r="D86" s="100" t="e">
        <f>C86/E20</f>
        <v>#DIV/0!</v>
      </c>
      <c r="J86" s="17"/>
      <c r="K86" s="168"/>
    </row>
    <row r="87" spans="1:12" x14ac:dyDescent="0.25">
      <c r="A87" s="23"/>
      <c r="J87" s="17"/>
      <c r="K87" s="168"/>
    </row>
    <row r="88" spans="1:12" x14ac:dyDescent="0.25">
      <c r="A88" s="8"/>
      <c r="B88" s="4" t="s">
        <v>75</v>
      </c>
      <c r="C88" s="20">
        <f>SUM(D92:D93)</f>
        <v>0</v>
      </c>
      <c r="D88" s="20" t="e">
        <f>C88+C86</f>
        <v>#DIV/0!</v>
      </c>
      <c r="E88" s="4"/>
      <c r="F88" s="44"/>
      <c r="G88" s="169" t="e">
        <f>SUM(H88)/Summary!D39</f>
        <v>#DIV/0!</v>
      </c>
      <c r="H88" s="170">
        <f>SUM(G84:G85)</f>
        <v>0</v>
      </c>
      <c r="I88" s="138" t="e">
        <f>H88/SUM(Summary!B31:B35)</f>
        <v>#DIV/0!</v>
      </c>
      <c r="J88" s="139" t="e">
        <f>SUM(H88/$H$160)</f>
        <v>#DIV/0!</v>
      </c>
      <c r="K88" s="134"/>
      <c r="L88" s="4"/>
    </row>
    <row r="89" spans="1:12" ht="15.75" thickBot="1" x14ac:dyDescent="0.3">
      <c r="A89" s="8"/>
      <c r="B89" s="4"/>
      <c r="C89" s="4"/>
      <c r="D89" s="4"/>
      <c r="E89" s="4"/>
      <c r="F89" s="133"/>
      <c r="G89" s="4"/>
      <c r="H89" s="144"/>
      <c r="I89" s="144"/>
      <c r="J89" s="158"/>
      <c r="K89" s="134"/>
      <c r="L89" s="4"/>
    </row>
    <row r="90" spans="1:12" ht="15.75" thickBot="1" x14ac:dyDescent="0.3">
      <c r="A90" s="11"/>
      <c r="B90" s="1" t="s">
        <v>37</v>
      </c>
      <c r="C90" s="163" t="s">
        <v>264</v>
      </c>
      <c r="D90" s="163" t="s">
        <v>265</v>
      </c>
      <c r="E90" s="163" t="s">
        <v>33</v>
      </c>
      <c r="F90" s="157"/>
      <c r="G90" s="157"/>
      <c r="H90" s="144"/>
      <c r="I90" s="144"/>
      <c r="J90" s="158"/>
      <c r="K90" s="134"/>
      <c r="L90" s="4"/>
    </row>
    <row r="91" spans="1:12" x14ac:dyDescent="0.25">
      <c r="A91" s="8"/>
      <c r="B91" s="266" t="s">
        <v>80</v>
      </c>
      <c r="C91" s="171" t="s">
        <v>1</v>
      </c>
      <c r="D91" s="97"/>
      <c r="E91" s="97"/>
      <c r="F91" s="172">
        <v>200</v>
      </c>
      <c r="G91" s="61">
        <f>SUM(D91*E91)</f>
        <v>0</v>
      </c>
      <c r="H91" s="144"/>
      <c r="I91" s="144"/>
      <c r="J91" s="158"/>
      <c r="K91" s="134"/>
      <c r="L91" s="4"/>
    </row>
    <row r="92" spans="1:12" x14ac:dyDescent="0.25">
      <c r="A92" s="8"/>
      <c r="B92" s="266" t="s">
        <v>137</v>
      </c>
      <c r="C92" s="171" t="s">
        <v>1</v>
      </c>
      <c r="D92" s="97"/>
      <c r="E92" s="97"/>
      <c r="F92" s="172" t="s">
        <v>138</v>
      </c>
      <c r="G92" s="61">
        <f>E92*D92</f>
        <v>0</v>
      </c>
      <c r="H92" s="144"/>
      <c r="I92" s="144"/>
      <c r="J92" s="158"/>
      <c r="K92" s="134"/>
      <c r="L92" s="4"/>
    </row>
    <row r="93" spans="1:12" x14ac:dyDescent="0.25">
      <c r="A93" s="8"/>
      <c r="B93" s="266" t="s">
        <v>261</v>
      </c>
      <c r="C93" s="171" t="s">
        <v>266</v>
      </c>
      <c r="D93" s="97"/>
      <c r="E93" s="97"/>
      <c r="F93" s="172">
        <v>100</v>
      </c>
      <c r="G93" s="61">
        <f>E93*D93</f>
        <v>0</v>
      </c>
      <c r="H93" s="144"/>
      <c r="I93" s="144"/>
      <c r="J93" s="158"/>
      <c r="K93" s="134"/>
      <c r="L93" s="4"/>
    </row>
    <row r="94" spans="1:12" x14ac:dyDescent="0.25">
      <c r="A94" s="8"/>
      <c r="B94" s="266" t="s">
        <v>147</v>
      </c>
      <c r="C94" s="171" t="s">
        <v>83</v>
      </c>
      <c r="D94" s="14"/>
      <c r="E94" s="97"/>
      <c r="F94" s="172"/>
      <c r="G94" s="61">
        <f t="shared" ref="G94" si="2">SUM(D94*E94)</f>
        <v>0</v>
      </c>
      <c r="H94" s="144"/>
      <c r="I94" s="144"/>
      <c r="J94" s="158"/>
      <c r="K94" s="134"/>
      <c r="L94" s="4"/>
    </row>
    <row r="95" spans="1:12" x14ac:dyDescent="0.25">
      <c r="A95" s="8"/>
      <c r="B95" s="266" t="s">
        <v>124</v>
      </c>
      <c r="C95" s="171" t="s">
        <v>120</v>
      </c>
      <c r="D95" s="97"/>
      <c r="E95" s="97"/>
      <c r="F95" s="172" t="s">
        <v>139</v>
      </c>
      <c r="G95" s="61">
        <f t="shared" ref="G95:G107" si="3">SUM(D95*E95)</f>
        <v>0</v>
      </c>
      <c r="H95" s="173"/>
      <c r="I95" s="144"/>
      <c r="J95" s="158"/>
      <c r="K95" s="134"/>
      <c r="L95" s="4"/>
    </row>
    <row r="96" spans="1:12" x14ac:dyDescent="0.25">
      <c r="A96" s="8"/>
      <c r="B96" s="266" t="s">
        <v>181</v>
      </c>
      <c r="C96" s="171" t="s">
        <v>36</v>
      </c>
      <c r="D96" s="14"/>
      <c r="E96" s="97"/>
      <c r="F96" s="172"/>
      <c r="G96" s="61">
        <f t="shared" si="3"/>
        <v>0</v>
      </c>
      <c r="H96" s="173"/>
      <c r="I96" s="144"/>
      <c r="J96" s="158"/>
      <c r="K96" s="134"/>
      <c r="L96" s="4"/>
    </row>
    <row r="97" spans="1:12" x14ac:dyDescent="0.25">
      <c r="A97" s="8"/>
      <c r="B97" s="266" t="s">
        <v>131</v>
      </c>
      <c r="C97" s="171" t="s">
        <v>36</v>
      </c>
      <c r="D97" s="14"/>
      <c r="E97" s="97"/>
      <c r="F97" s="172"/>
      <c r="G97" s="61">
        <f t="shared" si="3"/>
        <v>0</v>
      </c>
      <c r="H97" s="173"/>
      <c r="I97" s="144"/>
      <c r="J97" s="158"/>
      <c r="K97" s="134"/>
      <c r="L97" s="4"/>
    </row>
    <row r="98" spans="1:12" x14ac:dyDescent="0.25">
      <c r="A98" s="8"/>
      <c r="B98" s="266" t="s">
        <v>176</v>
      </c>
      <c r="C98" s="171" t="s">
        <v>36</v>
      </c>
      <c r="D98" s="14"/>
      <c r="E98" s="97"/>
      <c r="F98" s="172"/>
      <c r="G98" s="61">
        <f t="shared" si="3"/>
        <v>0</v>
      </c>
      <c r="H98" s="144"/>
      <c r="I98" s="144"/>
      <c r="J98" s="158"/>
      <c r="K98" s="134"/>
      <c r="L98" s="4"/>
    </row>
    <row r="99" spans="1:12" x14ac:dyDescent="0.25">
      <c r="A99" s="8"/>
      <c r="B99" s="266" t="s">
        <v>192</v>
      </c>
      <c r="C99" s="171" t="s">
        <v>83</v>
      </c>
      <c r="D99" s="14"/>
      <c r="E99" s="97"/>
      <c r="F99" s="172"/>
      <c r="G99" s="61">
        <f t="shared" ref="G99:G102" si="4">SUM(D99*E99)</f>
        <v>0</v>
      </c>
      <c r="H99" s="144"/>
      <c r="I99" s="144"/>
      <c r="J99" s="158"/>
      <c r="K99" s="134"/>
      <c r="L99" s="4"/>
    </row>
    <row r="100" spans="1:12" x14ac:dyDescent="0.25">
      <c r="A100" s="8"/>
      <c r="B100" s="266" t="s">
        <v>193</v>
      </c>
      <c r="C100" s="171" t="s">
        <v>83</v>
      </c>
      <c r="D100" s="14"/>
      <c r="E100" s="97"/>
      <c r="F100" s="172"/>
      <c r="G100" s="61">
        <f t="shared" si="4"/>
        <v>0</v>
      </c>
      <c r="H100" s="144"/>
      <c r="I100" s="144"/>
      <c r="J100" s="158"/>
      <c r="K100" s="134"/>
      <c r="L100" s="4"/>
    </row>
    <row r="101" spans="1:12" x14ac:dyDescent="0.25">
      <c r="A101" s="8"/>
      <c r="B101" s="266" t="s">
        <v>194</v>
      </c>
      <c r="C101" s="171" t="s">
        <v>83</v>
      </c>
      <c r="D101" s="14"/>
      <c r="E101" s="97"/>
      <c r="F101" s="172"/>
      <c r="G101" s="61">
        <f t="shared" si="4"/>
        <v>0</v>
      </c>
      <c r="H101" s="144"/>
      <c r="I101" s="144"/>
      <c r="J101" s="158"/>
      <c r="K101" s="134"/>
      <c r="L101" s="4"/>
    </row>
    <row r="102" spans="1:12" x14ac:dyDescent="0.25">
      <c r="A102" s="8"/>
      <c r="B102" s="266" t="s">
        <v>195</v>
      </c>
      <c r="C102" s="171" t="s">
        <v>83</v>
      </c>
      <c r="D102" s="14"/>
      <c r="E102" s="97"/>
      <c r="F102" s="172"/>
      <c r="G102" s="61">
        <f t="shared" si="4"/>
        <v>0</v>
      </c>
      <c r="H102" s="144"/>
      <c r="I102" s="144"/>
      <c r="J102" s="158"/>
      <c r="K102" s="134"/>
      <c r="L102" s="4"/>
    </row>
    <row r="103" spans="1:12" x14ac:dyDescent="0.25">
      <c r="A103" s="8"/>
      <c r="B103" s="266" t="s">
        <v>71</v>
      </c>
      <c r="C103" s="171" t="s">
        <v>36</v>
      </c>
      <c r="D103" s="97"/>
      <c r="E103" s="97"/>
      <c r="F103" s="172"/>
      <c r="G103" s="61">
        <f t="shared" si="3"/>
        <v>0</v>
      </c>
      <c r="H103" s="74" t="s">
        <v>15</v>
      </c>
      <c r="I103" s="144"/>
      <c r="J103" s="158"/>
      <c r="K103" s="134"/>
      <c r="L103" s="4"/>
    </row>
    <row r="104" spans="1:12" x14ac:dyDescent="0.25">
      <c r="A104" s="8"/>
      <c r="B104" s="266" t="s">
        <v>84</v>
      </c>
      <c r="C104" s="171" t="s">
        <v>83</v>
      </c>
      <c r="D104" s="14"/>
      <c r="E104" s="97"/>
      <c r="F104" s="172" t="s">
        <v>132</v>
      </c>
      <c r="G104" s="61">
        <f t="shared" si="3"/>
        <v>0</v>
      </c>
      <c r="H104" s="144"/>
      <c r="I104" s="144"/>
      <c r="J104" s="158"/>
      <c r="K104" s="134"/>
      <c r="L104" s="4"/>
    </row>
    <row r="105" spans="1:12" x14ac:dyDescent="0.25">
      <c r="A105" s="8"/>
      <c r="B105" s="266" t="s">
        <v>85</v>
      </c>
      <c r="C105" s="171" t="s">
        <v>266</v>
      </c>
      <c r="D105" s="14"/>
      <c r="E105" s="97"/>
      <c r="F105" s="172"/>
      <c r="G105" s="61">
        <f t="shared" si="3"/>
        <v>0</v>
      </c>
      <c r="H105" s="144"/>
      <c r="I105" s="144"/>
      <c r="J105" s="158"/>
      <c r="K105" s="134"/>
      <c r="L105" s="4"/>
    </row>
    <row r="106" spans="1:12" x14ac:dyDescent="0.25">
      <c r="A106" s="8"/>
      <c r="B106" s="266" t="s">
        <v>177</v>
      </c>
      <c r="C106" s="171" t="s">
        <v>36</v>
      </c>
      <c r="D106" s="14"/>
      <c r="E106" s="97"/>
      <c r="F106" s="172"/>
      <c r="G106" s="61">
        <f t="shared" si="3"/>
        <v>0</v>
      </c>
      <c r="H106" s="144"/>
      <c r="I106" s="144"/>
      <c r="J106" s="158"/>
      <c r="K106" s="134"/>
      <c r="L106" s="4"/>
    </row>
    <row r="107" spans="1:12" x14ac:dyDescent="0.25">
      <c r="A107" s="8"/>
      <c r="B107" s="266" t="s">
        <v>81</v>
      </c>
      <c r="C107" s="171" t="s">
        <v>36</v>
      </c>
      <c r="D107" s="14"/>
      <c r="E107" s="97"/>
      <c r="F107" s="172"/>
      <c r="G107" s="61">
        <f t="shared" si="3"/>
        <v>0</v>
      </c>
      <c r="H107" s="61">
        <f>SUM(G91:G107)</f>
        <v>0</v>
      </c>
      <c r="I107" s="138" t="e">
        <f>H107/SUM(Summary!B52:B56)</f>
        <v>#DIV/0!</v>
      </c>
      <c r="J107" s="139" t="e">
        <f>$H107/$H160</f>
        <v>#DIV/0!</v>
      </c>
      <c r="K107" s="134"/>
      <c r="L107" s="4"/>
    </row>
    <row r="108" spans="1:12" x14ac:dyDescent="0.25">
      <c r="A108" s="8"/>
      <c r="B108" s="4"/>
      <c r="F108" s="4"/>
      <c r="G108" s="4"/>
      <c r="H108" s="144"/>
      <c r="I108" s="144"/>
      <c r="J108" s="161"/>
      <c r="K108" s="134"/>
      <c r="L108" s="4"/>
    </row>
    <row r="109" spans="1:12" x14ac:dyDescent="0.25">
      <c r="A109" s="8"/>
      <c r="B109" s="266" t="s">
        <v>270</v>
      </c>
      <c r="E109" s="106"/>
      <c r="F109" s="4"/>
      <c r="G109" s="107">
        <f>(H81+H88+H107)*E109</f>
        <v>0</v>
      </c>
      <c r="H109" s="61">
        <f>G109</f>
        <v>0</v>
      </c>
      <c r="I109" s="138" t="e">
        <f>H109/SUM(Summary!B54:B58)</f>
        <v>#DIV/0!</v>
      </c>
      <c r="J109" s="139" t="e">
        <f>$H109/$H160</f>
        <v>#DIV/0!</v>
      </c>
      <c r="K109" s="134"/>
      <c r="L109" s="4"/>
    </row>
    <row r="110" spans="1:12" x14ac:dyDescent="0.25">
      <c r="A110" s="8"/>
      <c r="B110" s="1"/>
      <c r="E110" s="68"/>
      <c r="F110" s="4"/>
      <c r="G110" s="174"/>
      <c r="H110" s="175"/>
      <c r="I110" s="144"/>
      <c r="J110" s="158"/>
      <c r="K110" s="134"/>
      <c r="L110" s="4"/>
    </row>
    <row r="111" spans="1:12" x14ac:dyDescent="0.25">
      <c r="A111" s="8"/>
      <c r="B111" s="1" t="s">
        <v>165</v>
      </c>
      <c r="E111" s="106"/>
      <c r="F111" s="4"/>
      <c r="G111" s="107">
        <f>(H81+H88+H107+H109)*E111</f>
        <v>0</v>
      </c>
      <c r="H111" s="61">
        <f>G111</f>
        <v>0</v>
      </c>
      <c r="I111" s="138" t="e">
        <f>H111/SUM(Summary!B56:B60)</f>
        <v>#DIV/0!</v>
      </c>
      <c r="J111" s="139" t="e">
        <f>$H111/$H160</f>
        <v>#DIV/0!</v>
      </c>
      <c r="K111" s="134"/>
      <c r="L111" s="4"/>
    </row>
    <row r="112" spans="1:12" x14ac:dyDescent="0.25">
      <c r="A112" s="8"/>
      <c r="B112" s="1"/>
      <c r="E112" s="68"/>
      <c r="F112" s="4"/>
      <c r="G112" s="174"/>
      <c r="H112" s="176"/>
      <c r="I112" s="144"/>
      <c r="J112" s="158"/>
      <c r="K112" s="134"/>
      <c r="L112" s="4"/>
    </row>
    <row r="113" spans="1:12" x14ac:dyDescent="0.25">
      <c r="A113" s="8"/>
      <c r="B113" s="1" t="s">
        <v>163</v>
      </c>
      <c r="F113" s="4"/>
      <c r="G113" s="108" t="e">
        <f>SUM(H113)/Summary!D39</f>
        <v>#DIV/0!</v>
      </c>
      <c r="H113" s="61">
        <f>H109+H107+H88+H81+H111</f>
        <v>0</v>
      </c>
      <c r="I113" s="138" t="e">
        <f>H113/SUM(Summary!B58:B62)</f>
        <v>#DIV/0!</v>
      </c>
      <c r="J113" s="139"/>
      <c r="K113" s="134"/>
      <c r="L113" s="4"/>
    </row>
    <row r="114" spans="1:12" x14ac:dyDescent="0.25">
      <c r="A114" s="8"/>
      <c r="B114" s="1"/>
      <c r="E114" s="68"/>
      <c r="F114" s="4"/>
      <c r="G114" s="174"/>
      <c r="H114" s="175"/>
      <c r="I114" s="150"/>
      <c r="J114" s="158"/>
      <c r="K114" s="134"/>
      <c r="L114" s="4"/>
    </row>
    <row r="115" spans="1:12" x14ac:dyDescent="0.25">
      <c r="A115" s="8"/>
      <c r="B115" s="1" t="s">
        <v>185</v>
      </c>
      <c r="E115" s="106"/>
      <c r="F115" s="4"/>
      <c r="G115" s="107">
        <f>(H113)*E115</f>
        <v>0</v>
      </c>
      <c r="H115" s="61">
        <f>G115</f>
        <v>0</v>
      </c>
      <c r="I115" s="138" t="e">
        <f>H115/SUM(Summary!B60:B64)</f>
        <v>#DIV/0!</v>
      </c>
      <c r="J115" s="139" t="e">
        <f>SUM(H115/$H$160)</f>
        <v>#DIV/0!</v>
      </c>
      <c r="K115" s="134"/>
      <c r="L115" s="4"/>
    </row>
    <row r="116" spans="1:12" x14ac:dyDescent="0.25">
      <c r="A116" s="8"/>
      <c r="B116" s="4"/>
      <c r="D116" s="4"/>
      <c r="E116" s="4"/>
      <c r="F116" s="4"/>
      <c r="G116" s="4"/>
      <c r="H116" s="177"/>
      <c r="I116" s="144"/>
      <c r="J116" s="158"/>
      <c r="K116" s="134"/>
      <c r="L116" s="4"/>
    </row>
    <row r="117" spans="1:12" x14ac:dyDescent="0.25">
      <c r="A117" s="8"/>
      <c r="B117" s="3" t="s">
        <v>22</v>
      </c>
      <c r="D117" s="4"/>
      <c r="E117" s="4"/>
      <c r="F117" s="4"/>
      <c r="G117" s="178"/>
      <c r="H117" s="61">
        <f>H115+H113</f>
        <v>0</v>
      </c>
      <c r="I117" s="144"/>
      <c r="J117" s="158"/>
      <c r="K117" s="134"/>
      <c r="L117" s="4"/>
    </row>
    <row r="118" spans="1:12" ht="15.75" thickBot="1" x14ac:dyDescent="0.3">
      <c r="A118" s="179"/>
      <c r="B118" s="27" t="s">
        <v>70</v>
      </c>
      <c r="C118" s="180"/>
      <c r="D118" s="27"/>
      <c r="E118" s="27" t="s">
        <v>79</v>
      </c>
      <c r="F118" s="180"/>
      <c r="G118" s="109" t="e">
        <f>SUM(H117)/SUM(Summary!D33:D37)</f>
        <v>#DIV/0!</v>
      </c>
      <c r="H118" s="110">
        <f>H115++H111+H109+H107+H88+H81</f>
        <v>0</v>
      </c>
      <c r="I118" s="111" t="str">
        <f>IF(H117=H118,"ok","error")</f>
        <v>ok</v>
      </c>
      <c r="J118" s="181"/>
      <c r="K118" s="130" t="s">
        <v>15</v>
      </c>
      <c r="L118" s="4"/>
    </row>
    <row r="119" spans="1:12" ht="15.75" thickBot="1" x14ac:dyDescent="0.3">
      <c r="A119" s="282" t="s">
        <v>23</v>
      </c>
      <c r="B119" s="283"/>
      <c r="C119" s="283"/>
      <c r="D119" s="283"/>
      <c r="E119" s="283"/>
      <c r="F119" s="283"/>
      <c r="G119" s="283"/>
      <c r="H119" s="283"/>
      <c r="I119" s="283"/>
      <c r="J119" s="283"/>
      <c r="K119" s="284"/>
      <c r="L119" s="4"/>
    </row>
    <row r="120" spans="1:12" ht="15.75" thickBot="1" x14ac:dyDescent="0.3">
      <c r="A120" s="8"/>
      <c r="B120" s="3" t="s">
        <v>149</v>
      </c>
      <c r="E120" s="155" t="s">
        <v>36</v>
      </c>
      <c r="F120" s="156" t="s">
        <v>231</v>
      </c>
      <c r="G120" s="4"/>
      <c r="H120" s="144"/>
      <c r="I120" s="144"/>
      <c r="J120" s="60"/>
      <c r="K120" s="134"/>
      <c r="L120" s="4"/>
    </row>
    <row r="121" spans="1:12" x14ac:dyDescent="0.25">
      <c r="A121" s="8"/>
      <c r="B121" s="266" t="s">
        <v>168</v>
      </c>
      <c r="C121" s="33" t="s">
        <v>121</v>
      </c>
      <c r="D121" s="182"/>
      <c r="E121" s="14"/>
      <c r="F121" s="112"/>
      <c r="G121" s="61">
        <f>SUM(E121*F121)</f>
        <v>0</v>
      </c>
      <c r="H121" s="144"/>
      <c r="I121" s="144"/>
      <c r="J121" s="60"/>
      <c r="K121" s="134"/>
      <c r="L121" s="4"/>
    </row>
    <row r="122" spans="1:12" x14ac:dyDescent="0.25">
      <c r="A122" s="8"/>
      <c r="B122" s="266" t="s">
        <v>169</v>
      </c>
      <c r="D122" s="182"/>
      <c r="E122" s="14"/>
      <c r="F122" s="112"/>
      <c r="G122" s="61">
        <f>SUM(E122*F122)</f>
        <v>0</v>
      </c>
      <c r="H122" s="144"/>
      <c r="I122" s="144"/>
      <c r="J122" s="60"/>
      <c r="K122" s="134"/>
      <c r="L122" s="4"/>
    </row>
    <row r="123" spans="1:12" x14ac:dyDescent="0.25">
      <c r="A123" s="8"/>
      <c r="B123" s="266" t="s">
        <v>50</v>
      </c>
      <c r="C123" s="33" t="s">
        <v>122</v>
      </c>
      <c r="D123" s="182"/>
      <c r="E123" s="14"/>
      <c r="F123" s="112"/>
      <c r="G123" s="61">
        <f>SUM(E123*F123)</f>
        <v>0</v>
      </c>
      <c r="H123" s="144"/>
      <c r="I123" s="144"/>
      <c r="J123" s="60"/>
      <c r="K123" s="134"/>
      <c r="L123" s="4"/>
    </row>
    <row r="124" spans="1:12" x14ac:dyDescent="0.25">
      <c r="A124" s="8"/>
      <c r="B124" s="266" t="s">
        <v>184</v>
      </c>
      <c r="D124" s="171"/>
      <c r="E124" s="1"/>
      <c r="F124" s="4"/>
      <c r="G124" s="97"/>
      <c r="H124" s="144"/>
      <c r="I124" s="144"/>
      <c r="J124" s="60"/>
      <c r="K124" s="134"/>
      <c r="L124" s="4"/>
    </row>
    <row r="125" spans="1:12" x14ac:dyDescent="0.25">
      <c r="A125" s="8"/>
      <c r="B125" s="266" t="s">
        <v>196</v>
      </c>
      <c r="D125" s="171" t="s">
        <v>109</v>
      </c>
      <c r="E125" s="14"/>
      <c r="F125" s="97"/>
      <c r="G125" s="61">
        <f t="shared" ref="G125:G126" si="5">SUM(E125*F125)</f>
        <v>0</v>
      </c>
      <c r="H125" s="183"/>
      <c r="I125" s="144"/>
      <c r="J125" s="60"/>
      <c r="K125" s="134"/>
      <c r="L125" s="4"/>
    </row>
    <row r="126" spans="1:12" x14ac:dyDescent="0.25">
      <c r="A126" s="8"/>
      <c r="B126" s="266" t="s">
        <v>174</v>
      </c>
      <c r="D126" s="171" t="s">
        <v>109</v>
      </c>
      <c r="E126" s="14"/>
      <c r="F126" s="97"/>
      <c r="G126" s="61">
        <f t="shared" si="5"/>
        <v>0</v>
      </c>
      <c r="H126" s="182"/>
      <c r="I126" s="144"/>
      <c r="J126" s="60"/>
      <c r="K126" s="134"/>
      <c r="L126" s="4"/>
    </row>
    <row r="127" spans="1:12" x14ac:dyDescent="0.25">
      <c r="A127" s="8"/>
      <c r="B127" s="266" t="s">
        <v>51</v>
      </c>
      <c r="D127" s="182"/>
      <c r="E127" s="1"/>
      <c r="F127" s="4"/>
      <c r="G127" s="97"/>
      <c r="H127" s="144"/>
      <c r="I127" s="144"/>
      <c r="J127" s="60"/>
      <c r="K127" s="134"/>
      <c r="L127" s="4"/>
    </row>
    <row r="128" spans="1:12" x14ac:dyDescent="0.25">
      <c r="A128" s="8"/>
      <c r="B128" s="266" t="s">
        <v>52</v>
      </c>
      <c r="D128" s="182"/>
      <c r="E128" s="1"/>
      <c r="F128" s="4"/>
      <c r="G128" s="97"/>
      <c r="H128" s="144"/>
      <c r="I128" s="144"/>
      <c r="J128" s="60"/>
      <c r="K128" s="134"/>
      <c r="L128" s="4"/>
    </row>
    <row r="129" spans="1:12" x14ac:dyDescent="0.25">
      <c r="A129" s="8"/>
      <c r="B129" s="266" t="s">
        <v>66</v>
      </c>
      <c r="D129" s="182"/>
      <c r="E129" s="1"/>
      <c r="F129" s="4"/>
      <c r="G129" s="97"/>
      <c r="H129" s="144"/>
      <c r="I129" s="144"/>
      <c r="J129" s="60"/>
      <c r="K129" s="134"/>
      <c r="L129" s="4"/>
    </row>
    <row r="130" spans="1:12" x14ac:dyDescent="0.25">
      <c r="A130" s="8"/>
      <c r="H130" s="144"/>
      <c r="I130" s="144"/>
      <c r="J130" s="60"/>
      <c r="K130" s="134"/>
      <c r="L130" s="4"/>
    </row>
    <row r="131" spans="1:12" x14ac:dyDescent="0.25">
      <c r="A131" s="8"/>
      <c r="B131" s="266" t="s">
        <v>182</v>
      </c>
      <c r="C131" s="182" t="s">
        <v>135</v>
      </c>
      <c r="D131" s="182"/>
      <c r="E131" s="14"/>
      <c r="F131" s="97"/>
      <c r="G131" s="61">
        <f>E131*F131</f>
        <v>0</v>
      </c>
      <c r="H131" s="144"/>
      <c r="I131" s="144"/>
      <c r="J131" s="60"/>
      <c r="K131" s="134"/>
      <c r="L131" s="4"/>
    </row>
    <row r="132" spans="1:12" x14ac:dyDescent="0.25">
      <c r="A132" s="8"/>
      <c r="B132" s="266" t="s">
        <v>182</v>
      </c>
      <c r="C132" s="182" t="s">
        <v>136</v>
      </c>
      <c r="D132" s="182"/>
      <c r="E132" s="14"/>
      <c r="F132" s="97"/>
      <c r="G132" s="61">
        <f>E132*F132</f>
        <v>0</v>
      </c>
      <c r="H132" s="144"/>
      <c r="I132" s="144"/>
      <c r="J132" s="60"/>
      <c r="K132" s="134"/>
      <c r="L132" s="4"/>
    </row>
    <row r="133" spans="1:12" x14ac:dyDescent="0.25">
      <c r="A133" s="8"/>
      <c r="B133" s="266" t="s">
        <v>188</v>
      </c>
      <c r="C133" s="182" t="s">
        <v>187</v>
      </c>
      <c r="D133" s="182"/>
      <c r="E133" s="14"/>
      <c r="F133" s="97"/>
      <c r="G133" s="61">
        <f>E133*F133</f>
        <v>0</v>
      </c>
      <c r="H133" s="144"/>
      <c r="I133" s="144"/>
      <c r="J133" s="60"/>
      <c r="K133" s="134"/>
      <c r="L133" s="4"/>
    </row>
    <row r="134" spans="1:12" x14ac:dyDescent="0.25">
      <c r="A134" s="8"/>
      <c r="B134" s="266" t="s">
        <v>111</v>
      </c>
      <c r="D134" s="171"/>
      <c r="E134" s="14"/>
      <c r="F134" s="14"/>
      <c r="G134" s="61">
        <f>F134*E134</f>
        <v>0</v>
      </c>
      <c r="H134" s="61">
        <f>SUM(G120:G134)</f>
        <v>0</v>
      </c>
      <c r="I134" s="138" t="e">
        <f>H134/SUM(Summary!B80:B84)</f>
        <v>#DIV/0!</v>
      </c>
      <c r="J134" s="139" t="e">
        <f>SUM(H134/$H$160)</f>
        <v>#DIV/0!</v>
      </c>
      <c r="K134" s="134"/>
      <c r="L134" s="4"/>
    </row>
    <row r="135" spans="1:12" x14ac:dyDescent="0.25">
      <c r="A135" s="8"/>
      <c r="B135" s="4"/>
      <c r="D135" s="4"/>
      <c r="E135" s="4"/>
      <c r="F135" s="4"/>
      <c r="G135" s="144"/>
      <c r="H135" s="144"/>
      <c r="I135" s="150"/>
      <c r="J135" s="60"/>
      <c r="K135" s="134"/>
      <c r="L135" s="4"/>
    </row>
    <row r="136" spans="1:12" x14ac:dyDescent="0.25">
      <c r="A136" s="11" t="s">
        <v>43</v>
      </c>
      <c r="B136" s="266" t="s">
        <v>232</v>
      </c>
      <c r="D136" s="4"/>
      <c r="E136" s="184" t="s">
        <v>141</v>
      </c>
      <c r="F136" s="113"/>
      <c r="G136" s="61">
        <f>F136*SUM(H134+H62+H117)</f>
        <v>0</v>
      </c>
      <c r="H136" s="61">
        <f>G136</f>
        <v>0</v>
      </c>
      <c r="I136" s="138" t="e">
        <f>H136/SUM(Summary!B82:B86)</f>
        <v>#DIV/0!</v>
      </c>
      <c r="J136" s="139" t="e">
        <f>SUM(H136/$H$160)</f>
        <v>#DIV/0!</v>
      </c>
      <c r="K136" s="134"/>
      <c r="L136" s="4"/>
    </row>
    <row r="137" spans="1:12" x14ac:dyDescent="0.25">
      <c r="A137" s="8"/>
      <c r="B137" s="4"/>
      <c r="D137" s="4"/>
      <c r="E137" s="4"/>
      <c r="F137" s="4"/>
      <c r="G137" s="4"/>
      <c r="J137" s="60"/>
      <c r="K137" s="134"/>
      <c r="L137" s="4"/>
    </row>
    <row r="138" spans="1:12" x14ac:dyDescent="0.25">
      <c r="A138" s="11" t="s">
        <v>69</v>
      </c>
      <c r="B138" s="133"/>
      <c r="C138" s="4"/>
      <c r="D138" s="4"/>
      <c r="F138" s="76" t="s">
        <v>140</v>
      </c>
      <c r="G138" s="185"/>
      <c r="I138" s="138" t="e">
        <f>H138/SUM(Summary!B84:B88)</f>
        <v>#DIV/0!</v>
      </c>
      <c r="J138" s="139" t="e">
        <f>SUM(H138/$H$160)</f>
        <v>#DIV/0!</v>
      </c>
      <c r="K138" s="134"/>
      <c r="L138" s="4"/>
    </row>
    <row r="139" spans="1:12" x14ac:dyDescent="0.25">
      <c r="A139" s="11"/>
      <c r="B139" s="266" t="s">
        <v>178</v>
      </c>
      <c r="D139" s="4" t="s">
        <v>109</v>
      </c>
      <c r="E139" s="14">
        <f>E19</f>
        <v>0</v>
      </c>
      <c r="F139" s="112"/>
      <c r="G139" s="185"/>
      <c r="H139" s="61">
        <f>E139*F139</f>
        <v>0</v>
      </c>
      <c r="I139" s="144"/>
      <c r="J139" s="60"/>
      <c r="K139" s="134"/>
      <c r="L139" s="4"/>
    </row>
    <row r="140" spans="1:12" x14ac:dyDescent="0.25">
      <c r="A140" s="11"/>
      <c r="B140" s="266" t="s">
        <v>179</v>
      </c>
      <c r="D140" s="4" t="s">
        <v>109</v>
      </c>
      <c r="E140" s="14">
        <f>H113</f>
        <v>0</v>
      </c>
      <c r="F140" s="113"/>
      <c r="G140" s="185"/>
      <c r="H140" s="61">
        <f>E140*F140</f>
        <v>0</v>
      </c>
      <c r="I140" s="144"/>
      <c r="J140" s="60"/>
      <c r="K140" s="134"/>
      <c r="L140" s="4"/>
    </row>
    <row r="141" spans="1:12" x14ac:dyDescent="0.25">
      <c r="A141" s="11"/>
      <c r="B141" s="266" t="s">
        <v>180</v>
      </c>
      <c r="D141" s="4" t="s">
        <v>109</v>
      </c>
      <c r="E141" s="14">
        <v>1</v>
      </c>
      <c r="F141" s="112"/>
      <c r="G141" s="185"/>
      <c r="H141" s="61">
        <f>E141*F141</f>
        <v>0</v>
      </c>
      <c r="I141" s="144"/>
      <c r="J141" s="60"/>
      <c r="K141" s="134"/>
      <c r="L141" s="4"/>
    </row>
    <row r="142" spans="1:12" x14ac:dyDescent="0.25">
      <c r="A142" s="11"/>
      <c r="B142" s="133"/>
      <c r="C142" s="186" t="s">
        <v>233</v>
      </c>
      <c r="D142" s="4"/>
      <c r="E142" s="4"/>
      <c r="F142" s="187" t="e">
        <f>H142/(H62+H134+H136+H71+H117+H75+H76)</f>
        <v>#DIV/0!</v>
      </c>
      <c r="G142" s="185"/>
      <c r="H142" s="61">
        <f>SUM(H139:H141)</f>
        <v>0</v>
      </c>
      <c r="I142" s="144"/>
      <c r="J142" s="60"/>
      <c r="K142" s="134"/>
      <c r="L142" s="4"/>
    </row>
    <row r="143" spans="1:12" x14ac:dyDescent="0.25">
      <c r="A143" s="11"/>
      <c r="B143" s="4"/>
      <c r="C143" s="4"/>
      <c r="D143" s="4"/>
      <c r="E143" s="135"/>
      <c r="F143" s="96"/>
      <c r="G143" s="185"/>
      <c r="H143" s="188"/>
      <c r="I143" s="144"/>
      <c r="J143" s="60"/>
      <c r="K143" s="134"/>
      <c r="L143" s="4"/>
    </row>
    <row r="144" spans="1:12" x14ac:dyDescent="0.25">
      <c r="A144" s="11"/>
      <c r="B144" s="3" t="s">
        <v>60</v>
      </c>
      <c r="C144" s="4"/>
      <c r="D144" s="4"/>
      <c r="E144" s="4"/>
      <c r="F144" s="4"/>
      <c r="G144" s="4"/>
      <c r="H144" s="61">
        <f>SUM(H25+H117+H62+H134+H136+H71+H142+H75+H76)</f>
        <v>0</v>
      </c>
      <c r="I144" s="144"/>
      <c r="J144" s="60"/>
      <c r="K144" s="134"/>
      <c r="L144" s="4"/>
    </row>
    <row r="145" spans="1:12" ht="15.75" thickBot="1" x14ac:dyDescent="0.3">
      <c r="A145" s="11"/>
      <c r="B145" s="3"/>
      <c r="C145" s="4"/>
      <c r="D145" s="4"/>
      <c r="E145" s="4"/>
      <c r="F145" s="4"/>
      <c r="G145" s="4"/>
      <c r="H145" s="144"/>
      <c r="I145" s="144"/>
      <c r="J145" s="60"/>
      <c r="K145" s="134"/>
      <c r="L145" s="4"/>
    </row>
    <row r="146" spans="1:12" ht="15.75" thickBot="1" x14ac:dyDescent="0.3">
      <c r="A146" s="282" t="s">
        <v>25</v>
      </c>
      <c r="B146" s="283"/>
      <c r="C146" s="283"/>
      <c r="D146" s="283"/>
      <c r="E146" s="283"/>
      <c r="F146" s="283"/>
      <c r="G146" s="283"/>
      <c r="H146" s="283"/>
      <c r="I146" s="283"/>
      <c r="J146" s="283"/>
      <c r="K146" s="283"/>
      <c r="L146" s="4"/>
    </row>
    <row r="147" spans="1:12" ht="15.75" thickBot="1" x14ac:dyDescent="0.3">
      <c r="A147" s="4"/>
      <c r="B147" s="4"/>
      <c r="C147" s="4"/>
      <c r="D147" s="4"/>
      <c r="E147" s="4"/>
      <c r="F147" s="4"/>
      <c r="G147" s="4"/>
      <c r="H147" s="4"/>
      <c r="I147" s="4"/>
      <c r="J147" s="4"/>
      <c r="K147" s="134"/>
      <c r="L147" s="4"/>
    </row>
    <row r="148" spans="1:12" ht="15.75" thickBot="1" x14ac:dyDescent="0.3">
      <c r="B148" s="3"/>
      <c r="C148" s="155" t="s">
        <v>73</v>
      </c>
      <c r="D148" s="163" t="s">
        <v>74</v>
      </c>
      <c r="E148" s="156" t="s">
        <v>89</v>
      </c>
      <c r="F148" s="188"/>
      <c r="G148" s="144"/>
      <c r="H148" s="189" t="s">
        <v>142</v>
      </c>
      <c r="I148" s="144"/>
      <c r="J148" s="4"/>
      <c r="K148" s="134"/>
      <c r="L148" s="4"/>
    </row>
    <row r="149" spans="1:12" x14ac:dyDescent="0.25">
      <c r="A149" s="23"/>
      <c r="B149" s="266" t="s">
        <v>72</v>
      </c>
      <c r="C149" s="144"/>
      <c r="D149" s="144"/>
      <c r="E149" s="190" t="s">
        <v>90</v>
      </c>
      <c r="F149" s="144"/>
      <c r="G149" s="97"/>
      <c r="H149" s="189" t="s">
        <v>142</v>
      </c>
      <c r="I149" s="144"/>
      <c r="J149" s="4"/>
      <c r="K149" s="134"/>
      <c r="L149" s="4"/>
    </row>
    <row r="150" spans="1:12" x14ac:dyDescent="0.25">
      <c r="A150" s="23"/>
      <c r="B150" s="266" t="s">
        <v>88</v>
      </c>
      <c r="C150" s="114"/>
      <c r="D150" s="115"/>
      <c r="E150" s="116"/>
      <c r="F150" s="16"/>
      <c r="G150" s="93">
        <f>C150*D150*E150</f>
        <v>0</v>
      </c>
      <c r="H150" s="189" t="s">
        <v>142</v>
      </c>
      <c r="I150" s="144"/>
      <c r="J150" s="60"/>
      <c r="K150" s="134"/>
      <c r="L150" s="4"/>
    </row>
    <row r="151" spans="1:12" x14ac:dyDescent="0.25">
      <c r="A151" s="23"/>
      <c r="B151" s="266" t="s">
        <v>87</v>
      </c>
      <c r="C151" s="114"/>
      <c r="D151" s="115"/>
      <c r="E151" s="117"/>
      <c r="F151" s="16"/>
      <c r="G151" s="93">
        <f>D151*C151</f>
        <v>0</v>
      </c>
      <c r="H151" s="189" t="s">
        <v>142</v>
      </c>
      <c r="I151" s="144"/>
      <c r="J151" s="60"/>
      <c r="K151" s="134"/>
      <c r="L151" s="4"/>
    </row>
    <row r="152" spans="1:12" x14ac:dyDescent="0.25">
      <c r="A152" s="23"/>
      <c r="B152" s="266" t="s">
        <v>234</v>
      </c>
      <c r="C152" s="114"/>
      <c r="D152" s="115"/>
      <c r="E152" s="116"/>
      <c r="F152" s="16"/>
      <c r="G152" s="93">
        <f>D152*C152</f>
        <v>0</v>
      </c>
      <c r="H152" s="189" t="s">
        <v>142</v>
      </c>
      <c r="I152" s="144"/>
      <c r="J152" s="60"/>
      <c r="K152" s="134"/>
      <c r="L152" s="4"/>
    </row>
    <row r="153" spans="1:12" x14ac:dyDescent="0.25">
      <c r="A153" s="23"/>
      <c r="B153" s="266" t="s">
        <v>236</v>
      </c>
      <c r="C153" s="114"/>
      <c r="D153" s="115"/>
      <c r="E153" s="118"/>
      <c r="F153" s="191"/>
      <c r="G153" s="93">
        <f>D153*C153*E153</f>
        <v>0</v>
      </c>
      <c r="H153" s="189"/>
      <c r="I153" s="144"/>
      <c r="J153" s="60"/>
      <c r="K153" s="134"/>
      <c r="L153" s="4"/>
    </row>
    <row r="154" spans="1:12" x14ac:dyDescent="0.25">
      <c r="A154" s="23"/>
      <c r="B154" s="266" t="s">
        <v>235</v>
      </c>
      <c r="C154" s="114"/>
      <c r="D154" s="115"/>
      <c r="E154" s="116"/>
      <c r="F154" s="16"/>
      <c r="G154" s="93">
        <f>D154*C154</f>
        <v>0</v>
      </c>
      <c r="H154" s="189"/>
      <c r="I154" s="144"/>
      <c r="J154" s="60"/>
      <c r="K154" s="134"/>
      <c r="L154" s="4"/>
    </row>
    <row r="155" spans="1:12" ht="15.75" thickBot="1" x14ac:dyDescent="0.3">
      <c r="A155" s="23"/>
      <c r="B155" s="1"/>
      <c r="C155" s="192"/>
      <c r="D155" s="51"/>
      <c r="F155" s="77" t="s">
        <v>15</v>
      </c>
      <c r="G155" s="231">
        <f>SUM(G149:G154)</f>
        <v>0</v>
      </c>
      <c r="H155" s="189" t="s">
        <v>143</v>
      </c>
      <c r="I155" s="144"/>
      <c r="J155" s="60"/>
      <c r="K155" s="134"/>
      <c r="L155" s="4"/>
    </row>
    <row r="156" spans="1:12" ht="15.75" thickTop="1" x14ac:dyDescent="0.25">
      <c r="A156" s="23"/>
      <c r="B156" s="1"/>
      <c r="C156" s="192"/>
      <c r="D156" s="192"/>
      <c r="F156" s="193"/>
      <c r="G156" s="194"/>
      <c r="H156" s="61">
        <f>SUM(G155)</f>
        <v>0</v>
      </c>
      <c r="I156" s="138" t="e">
        <f>H156/SUM(Summary!B99:B103)</f>
        <v>#DIV/0!</v>
      </c>
      <c r="J156" s="139" t="e">
        <f>SUM(H156/$H$160)</f>
        <v>#DIV/0!</v>
      </c>
      <c r="K156" s="134"/>
      <c r="L156" s="4"/>
    </row>
    <row r="157" spans="1:12" x14ac:dyDescent="0.25">
      <c r="A157" s="23"/>
      <c r="B157" s="1"/>
      <c r="C157" s="192"/>
      <c r="D157" s="192"/>
      <c r="F157" s="193"/>
      <c r="G157" s="194"/>
      <c r="I157" s="4"/>
      <c r="J157" s="60"/>
      <c r="K157" s="134"/>
      <c r="L157" s="4"/>
    </row>
    <row r="158" spans="1:12" x14ac:dyDescent="0.25">
      <c r="A158" s="125"/>
      <c r="B158" s="126"/>
      <c r="C158" s="126"/>
      <c r="D158" s="126"/>
      <c r="E158" s="126"/>
      <c r="F158" s="195"/>
      <c r="G158" s="195"/>
      <c r="H158" s="195"/>
      <c r="I158" s="195"/>
      <c r="J158" s="195"/>
      <c r="K158" s="134"/>
      <c r="L158" s="4"/>
    </row>
    <row r="159" spans="1:12" x14ac:dyDescent="0.25">
      <c r="A159" s="8"/>
      <c r="B159" s="4"/>
      <c r="C159" s="4"/>
      <c r="D159" s="4"/>
      <c r="E159" s="4"/>
      <c r="F159" s="4"/>
      <c r="G159" s="196"/>
      <c r="H159" s="144"/>
      <c r="I159" s="144"/>
      <c r="J159" s="64"/>
      <c r="K159" s="134"/>
      <c r="L159" s="4"/>
    </row>
    <row r="160" spans="1:12" ht="21" x14ac:dyDescent="0.35">
      <c r="A160" s="228" t="s">
        <v>14</v>
      </c>
      <c r="B160" s="4"/>
      <c r="C160" s="4"/>
      <c r="D160" s="4"/>
      <c r="E160" s="4"/>
      <c r="F160" s="4"/>
      <c r="G160" s="4"/>
      <c r="H160" s="229">
        <f>H144+H156</f>
        <v>0</v>
      </c>
      <c r="I160" s="230" t="e">
        <f>H160/SUM(Summary!B103:B106)</f>
        <v>#DIV/0!</v>
      </c>
      <c r="J160" s="100" t="e">
        <f>SUM(J19:J156)</f>
        <v>#DIV/0!</v>
      </c>
      <c r="K160" s="134"/>
      <c r="L160" s="4"/>
    </row>
    <row r="161" spans="1:12" ht="21" customHeight="1" thickBot="1" x14ac:dyDescent="0.3">
      <c r="A161" s="197"/>
      <c r="B161" s="198"/>
      <c r="C161" s="198"/>
      <c r="D161" s="198"/>
      <c r="E161" s="198"/>
      <c r="F161" s="198"/>
      <c r="G161" s="199"/>
      <c r="H161" s="200"/>
      <c r="I161" s="198"/>
      <c r="J161" s="198"/>
      <c r="K161" s="130"/>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201"/>
      <c r="G163" s="4"/>
      <c r="H163" s="4"/>
      <c r="I163" s="4"/>
      <c r="J163" s="4"/>
      <c r="K163" s="4"/>
      <c r="L163" s="4"/>
    </row>
    <row r="164" spans="1:12" x14ac:dyDescent="0.25">
      <c r="A164" s="202"/>
      <c r="D164" s="132"/>
      <c r="G164" s="4"/>
      <c r="H164" s="4"/>
      <c r="I164" s="4"/>
      <c r="J164" s="4"/>
      <c r="K164" s="4"/>
    </row>
    <row r="165" spans="1:12" ht="16.5" customHeight="1" x14ac:dyDescent="0.25">
      <c r="F165" s="182"/>
      <c r="G165" s="4"/>
      <c r="H165" s="4"/>
      <c r="I165" s="4"/>
      <c r="J165" s="4"/>
      <c r="K165" s="4"/>
    </row>
    <row r="166" spans="1:12" x14ac:dyDescent="0.25">
      <c r="F166" s="182"/>
      <c r="G166" s="4"/>
      <c r="H166" s="4"/>
      <c r="I166" s="4"/>
      <c r="J166" s="4"/>
      <c r="K166" s="4"/>
    </row>
    <row r="167" spans="1:12" x14ac:dyDescent="0.25">
      <c r="F167" s="182"/>
      <c r="G167" s="4"/>
      <c r="H167" s="4"/>
      <c r="I167" s="4"/>
      <c r="J167" s="4"/>
      <c r="K167" s="4"/>
    </row>
    <row r="168" spans="1:12" x14ac:dyDescent="0.25">
      <c r="A168" s="202"/>
      <c r="B168" s="202"/>
      <c r="F168" s="182"/>
      <c r="G168" s="4"/>
      <c r="H168" s="4"/>
      <c r="I168" s="4"/>
      <c r="J168" s="4"/>
      <c r="K168" s="4"/>
    </row>
    <row r="169" spans="1:12" x14ac:dyDescent="0.25">
      <c r="F169" s="182"/>
      <c r="G169" s="4"/>
      <c r="H169" s="4"/>
      <c r="I169" s="4"/>
      <c r="J169" s="4"/>
      <c r="K169" s="4"/>
    </row>
    <row r="170" spans="1:12" x14ac:dyDescent="0.25">
      <c r="F170" s="182"/>
      <c r="G170" s="4"/>
      <c r="H170" s="4"/>
      <c r="I170" s="4"/>
      <c r="J170" s="4"/>
      <c r="K170" s="4"/>
    </row>
    <row r="171" spans="1:12" x14ac:dyDescent="0.25">
      <c r="F171" s="182"/>
      <c r="G171" s="4"/>
      <c r="H171" s="4"/>
      <c r="I171" s="4"/>
      <c r="J171" s="4"/>
      <c r="K171" s="4"/>
    </row>
    <row r="172" spans="1:12" x14ac:dyDescent="0.25">
      <c r="F172" s="182"/>
      <c r="G172" s="4"/>
      <c r="H172" s="4"/>
      <c r="I172" s="4"/>
      <c r="J172" s="4"/>
      <c r="K172" s="4"/>
    </row>
    <row r="173" spans="1:12" x14ac:dyDescent="0.25">
      <c r="F173" s="182"/>
      <c r="G173" s="4"/>
      <c r="H173" s="4"/>
      <c r="I173" s="4"/>
      <c r="J173" s="4"/>
      <c r="K173" s="4"/>
    </row>
    <row r="174" spans="1:12" x14ac:dyDescent="0.25">
      <c r="F174" s="182"/>
    </row>
    <row r="175" spans="1:12" x14ac:dyDescent="0.25">
      <c r="F175" s="182"/>
    </row>
    <row r="176" spans="1:12" x14ac:dyDescent="0.25">
      <c r="F176" s="182"/>
    </row>
    <row r="177" spans="6:9" x14ac:dyDescent="0.25">
      <c r="F177" s="182"/>
    </row>
    <row r="178" spans="6:9" x14ac:dyDescent="0.25">
      <c r="F178" s="182"/>
    </row>
    <row r="179" spans="6:9" x14ac:dyDescent="0.25">
      <c r="F179" s="182"/>
    </row>
    <row r="180" spans="6:9" x14ac:dyDescent="0.25">
      <c r="F180" s="182"/>
    </row>
    <row r="181" spans="6:9" x14ac:dyDescent="0.25">
      <c r="F181" s="182"/>
    </row>
    <row r="182" spans="6:9" x14ac:dyDescent="0.25">
      <c r="F182" s="182"/>
      <c r="H182" s="203"/>
      <c r="I182" s="132"/>
    </row>
    <row r="183" spans="6:9" x14ac:dyDescent="0.25">
      <c r="F183" s="182"/>
    </row>
    <row r="184" spans="6:9" x14ac:dyDescent="0.25">
      <c r="F184" s="182"/>
    </row>
  </sheetData>
  <mergeCells count="8">
    <mergeCell ref="A73:K73"/>
    <mergeCell ref="A78:K78"/>
    <mergeCell ref="A119:K119"/>
    <mergeCell ref="A146:K146"/>
    <mergeCell ref="A5:J9"/>
    <mergeCell ref="A18:K18"/>
    <mergeCell ref="A27:K27"/>
    <mergeCell ref="A64:K64"/>
  </mergeCells>
  <phoneticPr fontId="4" type="noConversion"/>
  <pageMargins left="0.23622047244094491" right="0.23622047244094491" top="0.23622047244094491" bottom="0.51181102362204722" header="0.51181102362204722" footer="0.19685039370078741"/>
  <pageSetup paperSize="8" scale="50" orientation="portrait" r:id="rId1"/>
  <headerFooter alignWithMargins="0">
    <oddFooter>&amp;C_x000D_&amp;1#&amp;"Calibri"&amp;10&amp;K000000 [UNCLASSIFIED]</oddFooter>
  </headerFooter>
  <rowBreaks count="1" manualBreakCount="1">
    <brk id="185" max="16383" man="1"/>
  </rowBreaks>
  <colBreaks count="3" manualBreakCount="3">
    <brk id="13" max="1048575" man="1"/>
    <brk id="14" max="1048575" man="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Document" ma:contentTypeID="0x0101003578FF9FCE0DDA438D431D1FBBE73B0A0017FD35D63D24F04CA510EA21E9D11605" ma:contentTypeVersion="43" ma:contentTypeDescription="Create a new document." ma:contentTypeScope="" ma:versionID="98ca6a4730427c1bc3d638919ffe534e">
  <xsd:schema xmlns:xsd="http://www.w3.org/2001/XMLSchema" xmlns:xs="http://www.w3.org/2001/XMLSchema" xmlns:p="http://schemas.microsoft.com/office/2006/metadata/properties" xmlns:ns2="9da600a7-27fd-43ea-8cef-f13e8bd432ff" xmlns:ns3="4f9c820c-e7e2-444d-97ee-45f2b3485c1d" xmlns:ns4="97c71325-65b9-4833-a997-d05ab51373a7" xmlns:ns6="cc3c8d93-9f70-45a7-929c-bc05fca4adc9" xmlns:ns7="89556b2b-49bf-41f0-b603-4ed53ffb05ce" xmlns:ns8="5770a884-9108-4f4b-8b34-1912bbb4bf29" targetNamespace="http://schemas.microsoft.com/office/2006/metadata/properties" ma:root="true" ma:fieldsID="79e1c653822cf2b6340b2f831ecb619f" ns2:_="" ns3:_="" ns4:_="" ns6:_="" ns7:_="" ns8:_="">
    <xsd:import namespace="9da600a7-27fd-43ea-8cef-f13e8bd432ff"/>
    <xsd:import namespace="4f9c820c-e7e2-444d-97ee-45f2b3485c1d"/>
    <xsd:import namespace="97c71325-65b9-4833-a997-d05ab51373a7"/>
    <xsd:import namespace="cc3c8d93-9f70-45a7-929c-bc05fca4adc9"/>
    <xsd:import namespace="89556b2b-49bf-41f0-b603-4ed53ffb05ce"/>
    <xsd:import namespace="5770a884-9108-4f4b-8b34-1912bbb4bf29"/>
    <xsd:element name="properties">
      <xsd:complexType>
        <xsd:sequence>
          <xsd:element name="documentManagement">
            <xsd:complexType>
              <xsd:all>
                <xsd:element ref="ns2:DocumentType" minOccurs="0"/>
                <xsd:element ref="ns3:BusinessValue" minOccurs="0"/>
                <xsd:element ref="ns3:CategoryName" minOccurs="0"/>
                <xsd:element ref="ns4:CategoryValue" minOccurs="0"/>
                <xsd:element ref="ns4:Project" minOccurs="0"/>
                <xsd:element ref="ns3:Case"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PRAType" minOccurs="0"/>
                <xsd:element ref="ns3:PRADate1" minOccurs="0"/>
                <xsd:element ref="ns3:Narrative" minOccurs="0"/>
                <xsd:element ref="ns3:Function" minOccurs="0"/>
                <xsd:element ref="ns2:Year" minOccurs="0"/>
                <xsd:element ref="ns3:Activity" minOccurs="0"/>
                <xsd:element ref="ns3:Subactivity" minOccurs="0"/>
                <xsd:element ref="ns6:Financial_x0020_year" minOccurs="0"/>
                <xsd:element ref="ns4:New_x0020_Folder" minOccurs="0"/>
                <xsd:element ref="ns7:SharedWithUsers" minOccurs="0"/>
                <xsd:element ref="ns7:SharedWithDetails" minOccurs="0"/>
                <xsd:element ref="ns8:MediaServiceMetadata" minOccurs="0"/>
                <xsd:element ref="ns8:MediaServiceFastMetadata" minOccurs="0"/>
                <xsd:element ref="ns8:lcf76f155ced4ddcb4097134ff3c332f" minOccurs="0"/>
                <xsd:element ref="ns7:TaxCatchAll" minOccurs="0"/>
                <xsd:element ref="ns8:MediaServiceOCR" minOccurs="0"/>
                <xsd:element ref="ns8:MediaServiceGenerationTime" minOccurs="0"/>
                <xsd:element ref="ns8:MediaServiceEventHashCode" minOccurs="0"/>
                <xsd:element ref="ns8:MediaServiceDateTaken" minOccurs="0"/>
                <xsd:element ref="ns8:MediaServiceObjectDetectorVersions" minOccurs="0"/>
                <xsd:element ref="ns8:MediaServiceLocation" minOccurs="0"/>
                <xsd:element ref="ns8: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600a7-27fd-43ea-8cef-f13e8bd432ff"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APPLICATION, Certificate, Consent related"/>
          <xsd:enumeration value="CABINET PAPER, Amendment"/>
          <xsd:enumeration value="CONTRACT, Variation, Agreement"/>
          <xsd:enumeration value="CORRESPONDENCE"/>
          <xsd:enumeration value="DATA, Calculation, Working"/>
          <xsd:enumeration value="DRAWING, Plan, Map, Title"/>
          <xsd:enumeration value="EMPLOYMENT related"/>
          <xsd:enumeration value="FINANCIAL related"/>
          <xsd:enumeration value="KNOWLEDGE article"/>
          <xsd:enumeration value="MANUAL, Instruction, FAQ"/>
          <xsd:enumeration value="MINISTERIAL Request, Question"/>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Law, Procedure"/>
          <xsd:enumeration value="SERVICE REQUEST related"/>
          <xsd:enumeration value="SUBMISSION, application, supporting material"/>
          <xsd:enumeration value="SPECIFICATION or standard"/>
          <xsd:enumeration value="SUPPLIER PRODUCT Info"/>
          <xsd:enumeration value="TEMPLATE, Checklist or Form"/>
          <xsd:enumeration value="THIRD PARTY reference material"/>
        </xsd:restriction>
      </xsd:simpleType>
    </xsd:element>
    <xsd:element name="Year" ma:index="28" nillable="true" ma:displayName="Year" ma:format="RadioButtons" ma:hidden="true" ma:internalName="Year" ma:readOnly="false">
      <xsd:simpleType>
        <xsd:restriction base="dms:Choice">
          <xsd:enumeration value="2017"/>
          <xsd:enumeration value="2018"/>
          <xsd:enumeration value="2019"/>
          <xsd:enumeration value="2020"/>
          <xsd:enumeration value="2021"/>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BusinessValue" ma:index="9" nillable="true" ma:displayName="Business Value" ma:default="Normal" ma:format="Dropdown" ma:hidden="true" ma:internalName="BusinessValue"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CategoryName" ma:index="10" nillable="true" ma:displayName="CategoryName" ma:format="Dropdown" ma:hidden="true" ma:internalName="CategoryName" ma:readOnly="false">
      <xsd:simpleType>
        <xsd:restriction base="dms:Choice">
          <xsd:enumeration value="Enter Choice #1"/>
          <xsd:enumeration value="Enter Choice #2"/>
          <xsd:enumeration value="Enter Choice #3"/>
        </xsd:restriction>
      </xsd:simpleType>
    </xsd:element>
    <xsd:element name="Case" ma:index="13" nillable="true" ma:displayName="Case" ma:default="NA" ma:hidden="true" ma:internalName="Case" ma:readOnly="false">
      <xsd:simpleType>
        <xsd:restriction base="dms:Text">
          <xsd:maxLength value="255"/>
        </xsd:restriction>
      </xsd:simpleType>
    </xsd:element>
    <xsd:element name="PRADate2" ma:index="14" nillable="true" ma:displayName="PRADate2" ma:format="DateOnly" ma:hidden="true" ma:internalName="PRADate2" ma:readOnly="false">
      <xsd:simpleType>
        <xsd:restriction base="dms:DateTime"/>
      </xsd:simpleType>
    </xsd:element>
    <xsd:element name="PRADate3" ma:index="15" nillable="true" ma:displayName="PRADate3" ma:format="DateOnly" ma:hidden="true" ma:internalName="PRADate3" ma:readOnly="false">
      <xsd:simpleType>
        <xsd:restriction base="dms:DateTime"/>
      </xsd:simpleType>
    </xsd:element>
    <xsd:element name="PRADateDisposal" ma:index="16" nillable="true" ma:displayName="PRADateDisposal" ma:format="DateOnly" ma:hidden="true" ma:internalName="PRADateDisposal" ma:readOnly="false">
      <xsd:simpleType>
        <xsd:restriction base="dms:DateTime"/>
      </xsd:simpleType>
    </xsd:element>
    <xsd:element name="PRADateTrigger" ma:index="17" nillable="true" ma:displayName="PRADateTrigger" ma:format="DateOnly" ma:hidden="true" ma:internalName="PRADateTrigger" ma:readOnly="false">
      <xsd:simpleType>
        <xsd:restriction base="dms:DateTime"/>
      </xsd:simpleType>
    </xsd:element>
    <xsd:element name="PRAText1" ma:index="18" nillable="true" ma:displayName="PRAText1" ma:hidden="true" ma:internalName="PRAText1" ma:readOnly="false">
      <xsd:simpleType>
        <xsd:restriction base="dms:Text">
          <xsd:maxLength value="255"/>
        </xsd:restriction>
      </xsd:simpleType>
    </xsd:element>
    <xsd:element name="PRAText2" ma:index="19" nillable="true" ma:displayName="PRAText2" ma:hidden="true" ma:internalName="PRAText2" ma:readOnly="false">
      <xsd:simpleType>
        <xsd:restriction base="dms:Text">
          <xsd:maxLength value="255"/>
        </xsd:restriction>
      </xsd:simpleType>
    </xsd:element>
    <xsd:element name="PRAText3" ma:index="20" nillable="true" ma:displayName="PRAText3" ma:hidden="true" ma:internalName="PRAText3" ma:readOnly="false">
      <xsd:simpleType>
        <xsd:restriction base="dms:Text">
          <xsd:maxLength value="255"/>
        </xsd:restriction>
      </xsd:simpleType>
    </xsd:element>
    <xsd:element name="PRAText4" ma:index="21" nillable="true" ma:displayName="PRAText4" ma:hidden="true" ma:internalName="PRAText4" ma:readOnly="false">
      <xsd:simpleType>
        <xsd:restriction base="dms:Text">
          <xsd:maxLength value="255"/>
        </xsd:restriction>
      </xsd:simpleType>
    </xsd:element>
    <xsd:element name="PRAText5" ma:index="22" nillable="true" ma:displayName="PRAText5" ma:hidden="true" ma:internalName="PRAText5" ma:readOnly="false">
      <xsd:simpleType>
        <xsd:restriction base="dms:Text">
          <xsd:maxLength value="255"/>
        </xsd:restriction>
      </xsd:simpleType>
    </xsd:element>
    <xsd:element name="PRAType" ma:index="24" nillable="true" ma:displayName="PRAType" ma:default="Doc" ma:hidden="true" ma:internalName="PRAType" ma:readOnly="false">
      <xsd:simpleType>
        <xsd:restriction base="dms:Text">
          <xsd:maxLength value="255"/>
        </xsd:restriction>
      </xsd:simpleType>
    </xsd:element>
    <xsd:element name="PRADate1" ma:index="25" nillable="true" ma:displayName="PRADate1" ma:format="DateOnly" ma:hidden="true" ma:internalName="PRADate1" ma:readOnly="false">
      <xsd:simpleType>
        <xsd:restriction base="dms:DateTime"/>
      </xsd:simpleType>
    </xsd:element>
    <xsd:element name="Narrative" ma:index="26" nillable="true" ma:displayName="Narrative" ma:hidden="true" ma:internalName="Narrative" ma:readOnly="false">
      <xsd:simpleType>
        <xsd:restriction base="dms:Note"/>
      </xsd:simpleType>
    </xsd:element>
    <xsd:element name="Function" ma:index="27" nillable="true" ma:displayName="Function" ma:default="Funding &amp; Programme Delivery " ma:hidden="true" ma:internalName="Function" ma:readOnly="false">
      <xsd:simpleType>
        <xsd:restriction base="dms:Text">
          <xsd:maxLength value="255"/>
        </xsd:restriction>
      </xsd:simpleType>
    </xsd:element>
    <xsd:element name="Activity" ma:index="29" nillable="true" ma:displayName="Activity" ma:default="Services and Supply" ma:hidden="true" ma:internalName="Activity" ma:readOnly="false">
      <xsd:simpleType>
        <xsd:restriction base="dms:Text">
          <xsd:maxLength value="255"/>
        </xsd:restriction>
      </xsd:simpleType>
    </xsd:element>
    <xsd:element name="Subactivity" ma:index="30" nillable="true" ma:displayName="Subactivity" ma:default="Build-Ready Developments" ma:hidden="true" ma:internalName="Sub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71325-65b9-4833-a997-d05ab51373a7" elementFormDefault="qualified">
    <xsd:import namespace="http://schemas.microsoft.com/office/2006/documentManagement/types"/>
    <xsd:import namespace="http://schemas.microsoft.com/office/infopath/2007/PartnerControls"/>
    <xsd:element name="CategoryValue" ma:index="11" nillable="true" ma:displayName="CategoryValue" ma:format="Dropdown" ma:hidden="true" ma:internalName="CategoryValue" ma:readOnly="false">
      <xsd:simpleType>
        <xsd:restriction base="dms:Choice">
          <xsd:enumeration value="Enter Choice #1"/>
          <xsd:enumeration value="Enter Choice #2"/>
          <xsd:enumeration value="Enter Choice #3"/>
        </xsd:restriction>
      </xsd:simpleType>
    </xsd:element>
    <xsd:element name="Project" ma:index="12" nillable="true" ma:displayName="Project" ma:hidden="true" ma:internalName="Project" ma:readOnly="false">
      <xsd:simpleType>
        <xsd:restriction base="dms:Text">
          <xsd:maxLength value="255"/>
        </xsd:restriction>
      </xsd:simpleType>
    </xsd:element>
    <xsd:element name="New_x0020_Folder" ma:index="32" nillable="true" ma:displayName="Topic" ma:internalName="New_x0020_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3c8d93-9f70-45a7-929c-bc05fca4adc9" elementFormDefault="qualified">
    <xsd:import namespace="http://schemas.microsoft.com/office/2006/documentManagement/types"/>
    <xsd:import namespace="http://schemas.microsoft.com/office/infopath/2007/PartnerControls"/>
    <xsd:element name="Financial_x0020_year" ma:index="31" nillable="true" ma:displayName="Financial year" ma:description="document mgmt. metadata - fiscal year reference" ma:format="Dropdown" ma:internalName="Financial_x0020_year" ma:readOnly="false">
      <xsd:simpleType>
        <xsd:restriction base="dms:Choice">
          <xsd:enumeration value="16/17"/>
          <xsd:enumeration value="17/18"/>
          <xsd:enumeration value="18/19"/>
          <xsd:enumeration value="19/20"/>
          <xsd:enumeration value="20/21"/>
          <xsd:enumeration value="21/22"/>
          <xsd:enumeration value="22/23"/>
          <xsd:enumeration value="23/24"/>
        </xsd:restriction>
      </xsd:simpleType>
    </xsd:element>
  </xsd:schema>
  <xsd:schema xmlns:xsd="http://www.w3.org/2001/XMLSchema" xmlns:xs="http://www.w3.org/2001/XMLSchema" xmlns:dms="http://schemas.microsoft.com/office/2006/documentManagement/types" xmlns:pc="http://schemas.microsoft.com/office/infopath/2007/PartnerControls" targetNamespace="89556b2b-49bf-41f0-b603-4ed53ffb05ce"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TaxCatchAll" ma:index="39" nillable="true" ma:displayName="Taxonomy Catch All Column" ma:hidden="true" ma:list="{d8828dfd-5875-43f9-84bc-5740190f5eff}" ma:internalName="TaxCatchAll" ma:showField="CatchAllData" ma:web="89556b2b-49bf-41f0-b603-4ed53ffb05c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70a884-9108-4f4b-8b34-1912bbb4bf29"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a37c7ead-e707-47a7-9154-f9bc55a4030e" ma:termSetId="09814cd3-568e-fe90-9814-8d621ff8fb84" ma:anchorId="fba54fb3-c3e1-fe81-a776-ca4b69148c4d" ma:open="true" ma:isKeyword="false">
      <xsd:complexType>
        <xsd:sequence>
          <xsd:element ref="pc:Terms" minOccurs="0" maxOccurs="1"/>
        </xsd:sequence>
      </xsd:complexType>
    </xsd:element>
    <xsd:element name="MediaServiceOCR" ma:index="40" nillable="true" ma:displayName="Extracted Text" ma:internalName="MediaServiceOCR" ma:readOnly="true">
      <xsd:simpleType>
        <xsd:restriction base="dms:Note">
          <xsd:maxLength value="255"/>
        </xsd:restriction>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DateTaken" ma:index="43" nillable="true" ma:displayName="MediaServiceDateTaken" ma:hidden="true" ma:indexed="true" ma:internalName="MediaServiceDateTaken" ma:readOnly="true">
      <xsd:simpleType>
        <xsd:restriction base="dms:Text"/>
      </xsd:simpleType>
    </xsd:element>
    <xsd:element name="MediaServiceObjectDetectorVersions" ma:index="44" nillable="true" ma:displayName="MediaServiceObjectDetectorVersions" ma:hidden="true" ma:indexed="true" ma:internalName="MediaServiceObjectDetectorVersions" ma:readOnly="true">
      <xsd:simpleType>
        <xsd:restriction base="dms:Text"/>
      </xsd:simpleType>
    </xsd:element>
    <xsd:element name="MediaServiceLocation" ma:index="45" nillable="true" ma:displayName="Location" ma:indexed="true" ma:internalName="MediaServiceLocation" ma:readOnly="true">
      <xsd:simpleType>
        <xsd:restriction base="dms:Text"/>
      </xsd:simpleType>
    </xsd:element>
    <xsd:element name="MediaLengthInSeconds" ma:index="4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9556b2b-49bf-41f0-b603-4ed53ffb05ce" xsi:nil="true"/>
    <lcf76f155ced4ddcb4097134ff3c332f xmlns="5770a884-9108-4f4b-8b34-1912bbb4bf29">
      <Terms xmlns="http://schemas.microsoft.com/office/infopath/2007/PartnerControls"/>
    </lcf76f155ced4ddcb4097134ff3c332f>
    <DocumentType xmlns="9da600a7-27fd-43ea-8cef-f13e8bd432ff" xsi:nil="true"/>
    <BusinessValue xmlns="4f9c820c-e7e2-444d-97ee-45f2b3485c1d">Normal</BusinessValue>
    <PRADateDisposal xmlns="4f9c820c-e7e2-444d-97ee-45f2b3485c1d" xsi:nil="true"/>
    <Subactivity xmlns="4f9c820c-e7e2-444d-97ee-45f2b3485c1d">Build-Ready Developments</Subactivity>
    <PRADate3 xmlns="4f9c820c-e7e2-444d-97ee-45f2b3485c1d" xsi:nil="true"/>
    <PRAText5 xmlns="4f9c820c-e7e2-444d-97ee-45f2b3485c1d" xsi:nil="true"/>
    <Activity xmlns="4f9c820c-e7e2-444d-97ee-45f2b3485c1d">Services and Supply</Activity>
    <Financial_x0020_year xmlns="cc3c8d93-9f70-45a7-929c-bc05fca4adc9" xsi:nil="true"/>
    <PRADate2 xmlns="4f9c820c-e7e2-444d-97ee-45f2b3485c1d" xsi:nil="true"/>
    <Case xmlns="4f9c820c-e7e2-444d-97ee-45f2b3485c1d">NA</Case>
    <PRAText1 xmlns="4f9c820c-e7e2-444d-97ee-45f2b3485c1d" xsi:nil="true"/>
    <PRAText4 xmlns="4f9c820c-e7e2-444d-97ee-45f2b3485c1d" xsi:nil="true"/>
    <Year xmlns="9da600a7-27fd-43ea-8cef-f13e8bd432ff" xsi:nil="true"/>
    <Project xmlns="97c71325-65b9-4833-a997-d05ab51373a7" xsi:nil="true"/>
    <Function xmlns="4f9c820c-e7e2-444d-97ee-45f2b3485c1d">Funding &amp; Programme Delivery </Function>
    <PRAType xmlns="4f9c820c-e7e2-444d-97ee-45f2b3485c1d">Doc</PRAType>
    <PRADate1 xmlns="4f9c820c-e7e2-444d-97ee-45f2b3485c1d" xsi:nil="true"/>
    <PRAText3 xmlns="4f9c820c-e7e2-444d-97ee-45f2b3485c1d" xsi:nil="true"/>
    <New_x0020_Folder xmlns="97c71325-65b9-4833-a997-d05ab51373a7" xsi:nil="true"/>
    <CategoryName xmlns="4f9c820c-e7e2-444d-97ee-45f2b3485c1d" xsi:nil="true"/>
    <PRADateTrigger xmlns="4f9c820c-e7e2-444d-97ee-45f2b3485c1d" xsi:nil="true"/>
    <Narrative xmlns="4f9c820c-e7e2-444d-97ee-45f2b3485c1d" xsi:nil="true"/>
    <CategoryValue xmlns="97c71325-65b9-4833-a997-d05ab51373a7" xsi:nil="true"/>
    <PRAText2 xmlns="4f9c820c-e7e2-444d-97ee-45f2b3485c1d" xsi:nil="true"/>
  </documentManagement>
</p:properties>
</file>

<file path=customXml/itemProps1.xml><?xml version="1.0" encoding="utf-8"?>
<ds:datastoreItem xmlns:ds="http://schemas.openxmlformats.org/officeDocument/2006/customXml" ds:itemID="{E805073A-E4B5-4E73-9660-6B54B243AAE6}">
  <ds:schemaRefs>
    <ds:schemaRef ds:uri="http://schemas.microsoft.com/sharepoint/v3/contenttype/forms"/>
  </ds:schemaRefs>
</ds:datastoreItem>
</file>

<file path=customXml/itemProps2.xml><?xml version="1.0" encoding="utf-8"?>
<ds:datastoreItem xmlns:ds="http://schemas.openxmlformats.org/officeDocument/2006/customXml" ds:itemID="{7C675570-81DE-4DD8-A6E2-64093FD74E40}">
  <ds:schemaRefs>
    <ds:schemaRef ds:uri="http://schemas.microsoft.com/sharepoint/events"/>
  </ds:schemaRefs>
</ds:datastoreItem>
</file>

<file path=customXml/itemProps3.xml><?xml version="1.0" encoding="utf-8"?>
<ds:datastoreItem xmlns:ds="http://schemas.openxmlformats.org/officeDocument/2006/customXml" ds:itemID="{2E5A25C3-C868-44C8-A8AB-A2A993DEB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600a7-27fd-43ea-8cef-f13e8bd432ff"/>
    <ds:schemaRef ds:uri="4f9c820c-e7e2-444d-97ee-45f2b3485c1d"/>
    <ds:schemaRef ds:uri="97c71325-65b9-4833-a997-d05ab51373a7"/>
    <ds:schemaRef ds:uri="cc3c8d93-9f70-45a7-929c-bc05fca4adc9"/>
    <ds:schemaRef ds:uri="89556b2b-49bf-41f0-b603-4ed53ffb05ce"/>
    <ds:schemaRef ds:uri="5770a884-9108-4f4b-8b34-1912bbb4b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8F03B0-23B1-4BEF-A53C-C4B5C0A36C23}">
  <ds:schemaRefs>
    <ds:schemaRef ds:uri="http://purl.org/dc/dcmitype/"/>
    <ds:schemaRef ds:uri="http://purl.org/dc/elements/1.1/"/>
    <ds:schemaRef ds:uri="9da600a7-27fd-43ea-8cef-f13e8bd432ff"/>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cc3c8d93-9f70-45a7-929c-bc05fca4adc9"/>
    <ds:schemaRef ds:uri="http://schemas.openxmlformats.org/package/2006/metadata/core-properties"/>
    <ds:schemaRef ds:uri="5770a884-9108-4f4b-8b34-1912bbb4bf29"/>
    <ds:schemaRef ds:uri="89556b2b-49bf-41f0-b603-4ed53ffb05ce"/>
    <ds:schemaRef ds:uri="97c71325-65b9-4833-a997-d05ab51373a7"/>
    <ds:schemaRef ds:uri="4f9c820c-e7e2-444d-97ee-45f2b3485c1d"/>
    <ds:schemaRef ds:uri="http://purl.org/dc/terms/"/>
  </ds:schemaRefs>
</ds:datastoreItem>
</file>

<file path=docMetadata/LabelInfo.xml><?xml version="1.0" encoding="utf-8"?>
<clbl:labelList xmlns:clbl="http://schemas.microsoft.com/office/2020/mipLabelMetadata">
  <clbl:label id="{49120112-3b8d-44c1-bb35-0efb412dca25}" enabled="1" method="Privileged" siteId="{9e9b3020-3d38-48a6-9064-373bc7b156d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Summary</vt:lpstr>
      <vt:lpstr>Revenue </vt:lpstr>
      <vt:lpstr>Costs</vt:lpstr>
      <vt:lpstr>COSTS</vt:lpstr>
      <vt:lpstr>EXPORT</vt:lpstr>
      <vt:lpstr>Costs!Print_Area</vt:lpstr>
      <vt:lpstr>Summary!Print_Area</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Brealey</dc:creator>
  <cp:lastModifiedBy>Jessica Garland</cp:lastModifiedBy>
  <cp:lastPrinted>2023-03-26T21:45:57Z</cp:lastPrinted>
  <dcterms:created xsi:type="dcterms:W3CDTF">2004-11-08T04:26:37Z</dcterms:created>
  <dcterms:modified xsi:type="dcterms:W3CDTF">2023-05-25T20:52:38Z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0x0101003578FF9FCE0DDA438D431D1FBBE73B0A0017FD35D63D24F04CA510EA21E9D11605</vt:lpwstr>
  </property>
  <property fmtid="{D5CDD505-2E9C-101B-9397-08002B2CF9AE}" pid="3" name="AuthorIds_UIVersion_1024">
    <vt:lpwstr>15</vt:lpwstr>
  </property>
  <property fmtid="{D5CDD505-2E9C-101B-9397-08002B2CF9AE}" pid="4" name="AuthorIds_UIVersion_11264">
    <vt:lpwstr>15</vt:lpwstr>
  </property>
  <property fmtid="{D5CDD505-2E9C-101B-9397-08002B2CF9AE}" pid="5" name="MediaServiceImageTags">
    <vt:lpwstr/>
  </property>
  <property fmtid="{D5CDD505-2E9C-101B-9397-08002B2CF9AE}" pid="6" name="_dlc_DocId">
    <vt:lpwstr>6M4MRKPXZU3A-2014038309-2809</vt:lpwstr>
  </property>
  <property fmtid="{D5CDD505-2E9C-101B-9397-08002B2CF9AE}" pid="7" name="_dlc_DocIdItemGuid">
    <vt:lpwstr>98a644eb-dd6b-46e3-a2a9-10e14e9482bb</vt:lpwstr>
  </property>
  <property fmtid="{D5CDD505-2E9C-101B-9397-08002B2CF9AE}" pid="8" name="_dlc_DocIdUrl">
    <vt:lpwstr>https://mhud.sharepoint.com/sites/services/_layouts/15/DocIdRedir.aspx?ID=6M4MRKPXZU3A-2014038309-2809, 6M4MRKPXZU3A-2014038309-2809</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